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15" windowWidth="14940" windowHeight="8340" activeTab="1"/>
  </bookViews>
  <sheets>
    <sheet name="на 01.01.2022 г. " sheetId="1" r:id="rId1"/>
    <sheet name="на 01.01.2022 г. (консолид.)" sheetId="2" r:id="rId2"/>
    <sheet name="Лист1" sheetId="3" r:id="rId3"/>
  </sheets>
  <externalReferences>
    <externalReference r:id="rId6"/>
  </externalReferences>
  <definedNames>
    <definedName name="acc2">#REF!</definedName>
    <definedName name="add_bk">#REF!</definedName>
    <definedName name="add_bk_n">#REF!</definedName>
    <definedName name="Boss_FIO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1">#REF!</definedName>
    <definedName name="mdiv_n">#REF!</definedName>
    <definedName name="NastrFields">#REF!</definedName>
    <definedName name="nCheck_1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">#REF!</definedName>
    <definedName name="obj_n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tgt">#REF!</definedName>
    <definedName name="tgt_n">#REF!</definedName>
    <definedName name="tgt3_n">#REF!</definedName>
    <definedName name="tgt5_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'на 01.01.2022 г. '!$6:$6</definedName>
    <definedName name="_xlnm.Print_Titles" localSheetId="1">'на 01.01.2022 г. (консолид.)'!$6:$6</definedName>
    <definedName name="_xlnm.Print_Area" localSheetId="0">'на 01.01.2022 г. '!$A$1:$I$57</definedName>
    <definedName name="_xlnm.Print_Area" localSheetId="1">'на 01.01.2022 г. (консолид.)'!$A$1:$I$57</definedName>
  </definedNames>
  <calcPr fullCalcOnLoad="1"/>
</workbook>
</file>

<file path=xl/sharedStrings.xml><?xml version="1.0" encoding="utf-8"?>
<sst xmlns="http://schemas.openxmlformats.org/spreadsheetml/2006/main" count="237" uniqueCount="120">
  <si>
    <t>Код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</si>
  <si>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</si>
  <si>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</si>
  <si>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</si>
  <si>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</si>
  <si>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</si>
  <si>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</si>
  <si>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</si>
  <si>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</si>
  <si>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</si>
  <si>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</si>
  <si>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0400</t>
  </si>
  <si>
    <t>Национальная экономика</t>
  </si>
  <si>
    <t>0405</t>
  </si>
  <si>
    <t>Сельское хозяйство и рыболовство</t>
  </si>
  <si>
    <t>0500</t>
  </si>
  <si>
    <t>Жилищно-коммунальное хозяйство</t>
  </si>
  <si>
    <t>0502</t>
  </si>
  <si>
    <t>Коммунальное хозяйство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</si>
  <si>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</si>
  <si>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</si>
  <si>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</si>
  <si>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</si>
  <si>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</si>
  <si>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</si>
  <si>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</si>
  <si>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</si>
  <si>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</si>
  <si>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</si>
  <si>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</si>
  <si>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</si>
  <si>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</si>
  <si>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</si>
  <si>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</si>
  <si>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</si>
  <si>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</si>
  <si>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1004</t>
  </si>
  <si>
    <t>1006</t>
  </si>
  <si>
    <t>ИТОГО РАСХОДОВ</t>
  </si>
  <si>
    <t>0501</t>
  </si>
  <si>
    <t>0102</t>
  </si>
  <si>
    <t>Обслуживание государственного и муниципального долга</t>
  </si>
  <si>
    <t>1003</t>
  </si>
  <si>
    <t>Другие вопросы в области культуры</t>
  </si>
  <si>
    <t>Функционирование высшего должностного лица субъекта Российской Федерации и органа местного самоуправления</t>
  </si>
  <si>
    <t>1100</t>
  </si>
  <si>
    <t>1101</t>
  </si>
  <si>
    <t>Расходы</t>
  </si>
  <si>
    <t>кассовое исполнение</t>
  </si>
  <si>
    <t>Физическая культура и спорт</t>
  </si>
  <si>
    <t>Охрана семьи и детства</t>
  </si>
  <si>
    <t>Другие вопросы в области  социальной политики</t>
  </si>
  <si>
    <t>0409</t>
  </si>
  <si>
    <t>Дорожное хозяйство</t>
  </si>
  <si>
    <t>0412</t>
  </si>
  <si>
    <t>Другие вопросы в области национальной экономики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</si>
  <si>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</si>
  <si>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</si>
  <si>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0105</t>
  </si>
  <si>
    <t>Судебная система</t>
  </si>
  <si>
    <t>АНАЛИЗ</t>
  </si>
  <si>
    <t>% исполнения</t>
  </si>
  <si>
    <t>к утвержденному плану</t>
  </si>
  <si>
    <t>к уточненному плану</t>
  </si>
  <si>
    <t>тыс.руб.</t>
  </si>
  <si>
    <t>0113</t>
  </si>
  <si>
    <t>0200</t>
  </si>
  <si>
    <t>Национальная оборона</t>
  </si>
  <si>
    <t>0203</t>
  </si>
  <si>
    <t>Мобилизационная и вневойсковая подготовка</t>
  </si>
  <si>
    <t>Жилищное хозяйство</t>
  </si>
  <si>
    <t>0503</t>
  </si>
  <si>
    <t>Благоустройство</t>
  </si>
  <si>
    <t>0804</t>
  </si>
  <si>
    <t xml:space="preserve">Физическая культура </t>
  </si>
  <si>
    <t>1300</t>
  </si>
  <si>
    <t>1301</t>
  </si>
  <si>
    <t>Обслуживание государственного внутреннего  и муниципального долга</t>
  </si>
  <si>
    <t>1400</t>
  </si>
  <si>
    <t>Межбюджетные трансферты общего характера бюджетам муниципальных образований</t>
  </si>
  <si>
    <t>1401</t>
  </si>
  <si>
    <t>Дотации на выравнивание бюджетной  обеспеченности субъектов РФ и муниципальных образований</t>
  </si>
  <si>
    <t>Защита населения и территории от чрезвычайных ситуаций природного и техногенного характера, гражданская оборона</t>
  </si>
  <si>
    <t>0705</t>
  </si>
  <si>
    <t>Профессиональная подготовка, переподготовка и повышение квалификации</t>
  </si>
  <si>
    <t>Социальное обеспечение населения</t>
  </si>
  <si>
    <t>0111</t>
  </si>
  <si>
    <t>Резервные фонды</t>
  </si>
  <si>
    <t>0302</t>
  </si>
  <si>
    <t>органы внутренних дел</t>
  </si>
  <si>
    <t>0505</t>
  </si>
  <si>
    <t>Другие вопросы в области коммунального хозяйства</t>
  </si>
  <si>
    <t>Культура, кинематография</t>
  </si>
  <si>
    <t>1200</t>
  </si>
  <si>
    <t>1202</t>
  </si>
  <si>
    <t>Средства массовой информации</t>
  </si>
  <si>
    <t>Периодическая печать и издательства</t>
  </si>
  <si>
    <t>0314</t>
  </si>
  <si>
    <t>Другие вопросы в области национальной безопасности и правоохранительной деятельности</t>
  </si>
  <si>
    <t>0703</t>
  </si>
  <si>
    <t>Дополнительное образование детей</t>
  </si>
  <si>
    <t>0310</t>
  </si>
  <si>
    <t>Обеспечение пожарной безопасности</t>
  </si>
  <si>
    <t>Прочие межбюджетные трансферты общего характера</t>
  </si>
  <si>
    <t>Пояснения причин отклонения</t>
  </si>
  <si>
    <t>Профессиональная подготовка</t>
  </si>
  <si>
    <t>Расходы на содержание дорог осуществляются по мере заключения контрактов и по фактически выполненным работам</t>
  </si>
  <si>
    <t>Утверждено по бюджету на 2021 год</t>
  </si>
  <si>
    <t>Уточненный план на       2021 год</t>
  </si>
  <si>
    <t>1402</t>
  </si>
  <si>
    <t>Иные дотации</t>
  </si>
  <si>
    <t>0406</t>
  </si>
  <si>
    <t>Водное хозяйство</t>
  </si>
  <si>
    <t xml:space="preserve">исполнения бюджета МО "Кизнерский район" 1 января 2022 года </t>
  </si>
  <si>
    <t xml:space="preserve">исполнения консолидированного  бюджета МО "Кизнерский район" 1 января  2022 года </t>
  </si>
  <si>
    <t>Расходы осуществлены по фактической потребности</t>
  </si>
  <si>
    <t>Расходы осуществлены по мере поступления МБТ</t>
  </si>
  <si>
    <t>Передача полномочий в бюджет УР</t>
  </si>
  <si>
    <t>Отсутствие потребности</t>
  </si>
  <si>
    <t>Расходы осуществляются по мере поступления МБТ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</si>
</sst>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\ &quot;р.&quot;;\-#,##0\ &quot;р.&quot;"/>
    <numFmt numFmtId="178" formatCode="#,##0\ &quot;р.&quot;;[Red]\-#,##0\ &quot;р.&quot;"/>
    <numFmt numFmtId="179" formatCode="#,##0.00\ &quot;р.&quot;;\-#,##0.00\ &quot;р.&quot;"/>
    <numFmt numFmtId="180" formatCode="#,##0.00\ &quot;р.&quot;;[Red]\-#,##0.00\ &quot;р.&quot;"/>
    <numFmt numFmtId="181" formatCode="_-* #,##0\ &quot;р.&quot;_-;\-* #,##0\ &quot;р.&quot;_-;_-* &quot;-&quot;\ &quot;р.&quot;_-;_-@_-"/>
    <numFmt numFmtId="182" formatCode="_-* #,##0\ _р_._-;\-* #,##0\ _р_._-;_-* &quot;-&quot;\ _р_._-;_-@_-"/>
    <numFmt numFmtId="183" formatCode="_-* #,##0.00\ &quot;р.&quot;_-;\-* #,##0.00\ &quot;р.&quot;_-;_-* &quot;-&quot;??\ &quot;р.&quot;_-;_-@_-"/>
    <numFmt numFmtId="184" formatCode="_-* #,##0.00\ _р_._-;\-* #,##0.00\ _р_._-;_-* &quot;-&quot;??\ _р_._-;_-@_-"/>
    <numFmt numFmtId="185" formatCode="0.0"/>
    <numFmt numFmtId="186" formatCode="0.000"/>
    <numFmt numFmtId="187" formatCode="#,##0.0"/>
    <numFmt numFmtId="188" formatCode="#,##0.0&quot;р.&quot;"/>
    <numFmt numFmtId="189" formatCode="0.0%"/>
    <numFmt numFmtId="190" formatCode="General_)"/>
    <numFmt numFmtId="191" formatCode="0.0000"/>
    <numFmt numFmtId="192" formatCode="d/m"/>
    <numFmt numFmtId="193" formatCode="#,##0\ &quot;mk&quot;;\-#,##0\ &quot;mk&quot;"/>
    <numFmt numFmtId="194" formatCode="#,##0\ &quot;mk&quot;;[Red]\-#,##0\ &quot;mk&quot;"/>
    <numFmt numFmtId="195" formatCode="#,##0.00\ &quot;mk&quot;;\-#,##0.00\ &quot;mk&quot;"/>
    <numFmt numFmtId="196" formatCode="#,##0.00\ &quot;mk&quot;;[Red]\-#,##0.00\ &quot;mk&quot;"/>
    <numFmt numFmtId="197" formatCode="_-* #,##0\ &quot;mk&quot;_-;\-* #,##0\ &quot;mk&quot;_-;_-* &quot;-&quot;\ &quot;mk&quot;_-;_-@_-"/>
    <numFmt numFmtId="198" formatCode="_-* #,##0\ _m_k_-;\-* #,##0\ _m_k_-;_-* &quot;-&quot;\ _m_k_-;_-@_-"/>
    <numFmt numFmtId="199" formatCode="_-* #,##0.00\ &quot;mk&quot;_-;\-* #,##0.00\ &quot;mk&quot;_-;_-* &quot;-&quot;??\ &quot;mk&quot;_-;_-@_-"/>
    <numFmt numFmtId="200" formatCode="_-* #,##0.00\ _m_k_-;\-* #,##0.00\ _m_k_-;_-* &quot;-&quot;??\ _m_k_-;_-@_-"/>
    <numFmt numFmtId="201" formatCode="#,##0.00&quot;р.&quot;"/>
    <numFmt numFmtId="202" formatCode="#,##0&quot;р.&quot;"/>
    <numFmt numFmtId="203" formatCode="0.00000"/>
    <numFmt numFmtId="204" formatCode="0.0000000"/>
    <numFmt numFmtId="205" formatCode="0.000000"/>
    <numFmt numFmtId="206" formatCode="_-* #,##0.0\ _р_._-;\-* #,##0.0\ _р_._-;_-* &quot;-&quot;\ _р_._-;_-@_-"/>
    <numFmt numFmtId="207" formatCode="#,##0.0_р_."/>
    <numFmt numFmtId="208" formatCode="0_ ;\-0\ "/>
    <numFmt numFmtId="209" formatCode="#,##0_р_."/>
    <numFmt numFmtId="210" formatCode="0.00000000"/>
    <numFmt numFmtId="211" formatCode="#,##0.0000"/>
    <numFmt numFmtId="212" formatCode="#,##0.000"/>
    <numFmt numFmtId="213" formatCode="_-* #,##0.0_р_._-;\-* #,##0.0_р_._-;_-* &quot;-&quot;??_р_._-;_-@_-"/>
    <numFmt numFmtId="214" formatCode="#,##0_ ;\-#,##0\ "/>
    <numFmt numFmtId="215" formatCode="_-* #,##0_р_._-;\-* #,##0_р_._-;_-* &quot;-&quot;??_р_._-;_-@_-"/>
    <numFmt numFmtId="216" formatCode="0.000000000"/>
    <numFmt numFmtId="217" formatCode="0.0000000000"/>
    <numFmt numFmtId="218" formatCode="mmm/yyyy"/>
    <numFmt numFmtId="219" formatCode="0000"/>
    <numFmt numFmtId="220" formatCode="#,##0.00000"/>
    <numFmt numFmtId="221" formatCode="#,##0.00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87" fontId="4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49" fontId="7" fillId="33" borderId="10" xfId="0" applyNumberFormat="1" applyFont="1" applyFill="1" applyBorder="1" applyAlignment="1">
      <alignment horizontal="center" vertical="top" wrapText="1"/>
    </xf>
    <xf numFmtId="49" fontId="7" fillId="34" borderId="10" xfId="0" applyNumberFormat="1" applyFont="1" applyFill="1" applyBorder="1" applyAlignment="1">
      <alignment vertical="top" wrapText="1"/>
    </xf>
    <xf numFmtId="187" fontId="5" fillId="3" borderId="10" xfId="0" applyNumberFormat="1" applyFont="1" applyFill="1" applyBorder="1" applyAlignment="1">
      <alignment horizontal="right"/>
    </xf>
    <xf numFmtId="187" fontId="5" fillId="3" borderId="10" xfId="0" applyNumberFormat="1" applyFont="1" applyFill="1" applyBorder="1" applyAlignment="1">
      <alignment/>
    </xf>
    <xf numFmtId="49" fontId="8" fillId="33" borderId="10" xfId="0" applyNumberFormat="1" applyFont="1" applyFill="1" applyBorder="1" applyAlignment="1">
      <alignment horizontal="center" vertical="top" wrapText="1"/>
    </xf>
    <xf numFmtId="49" fontId="8" fillId="33" borderId="10" xfId="0" applyNumberFormat="1" applyFont="1" applyFill="1" applyBorder="1" applyAlignment="1">
      <alignment vertical="top" wrapText="1"/>
    </xf>
    <xf numFmtId="187" fontId="8" fillId="33" borderId="10" xfId="0" applyNumberFormat="1" applyFont="1" applyFill="1" applyBorder="1" applyAlignment="1">
      <alignment horizontal="right" wrapText="1"/>
    </xf>
    <xf numFmtId="187" fontId="6" fillId="0" borderId="10" xfId="0" applyNumberFormat="1" applyFont="1" applyBorder="1" applyAlignment="1">
      <alignment/>
    </xf>
    <xf numFmtId="187" fontId="6" fillId="35" borderId="10" xfId="0" applyNumberFormat="1" applyFont="1" applyFill="1" applyBorder="1" applyAlignment="1">
      <alignment/>
    </xf>
    <xf numFmtId="187" fontId="7" fillId="34" borderId="10" xfId="0" applyNumberFormat="1" applyFont="1" applyFill="1" applyBorder="1" applyAlignment="1">
      <alignment horizontal="right" wrapText="1"/>
    </xf>
    <xf numFmtId="187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187" fontId="5" fillId="0" borderId="10" xfId="0" applyNumberFormat="1" applyFont="1" applyBorder="1" applyAlignment="1">
      <alignment horizontal="right"/>
    </xf>
    <xf numFmtId="9" fontId="6" fillId="35" borderId="10" xfId="0" applyNumberFormat="1" applyFont="1" applyFill="1" applyBorder="1" applyAlignment="1">
      <alignment/>
    </xf>
    <xf numFmtId="9" fontId="6" fillId="35" borderId="10" xfId="0" applyNumberFormat="1" applyFont="1" applyFill="1" applyBorder="1" applyAlignment="1">
      <alignment horizontal="right"/>
    </xf>
    <xf numFmtId="0" fontId="4" fillId="35" borderId="0" xfId="0" applyFont="1" applyFill="1" applyAlignment="1">
      <alignment/>
    </xf>
    <xf numFmtId="0" fontId="5" fillId="35" borderId="0" xfId="0" applyFont="1" applyFill="1" applyAlignment="1">
      <alignment horizontal="center"/>
    </xf>
    <xf numFmtId="9" fontId="5" fillId="35" borderId="10" xfId="0" applyNumberFormat="1" applyFont="1" applyFill="1" applyBorder="1" applyAlignment="1">
      <alignment/>
    </xf>
    <xf numFmtId="0" fontId="9" fillId="35" borderId="10" xfId="0" applyNumberFormat="1" applyFont="1" applyFill="1" applyBorder="1" applyAlignment="1">
      <alignment wrapText="1"/>
    </xf>
    <xf numFmtId="9" fontId="5" fillId="35" borderId="10" xfId="0" applyNumberFormat="1" applyFont="1" applyFill="1" applyBorder="1" applyAlignment="1">
      <alignment horizontal="right"/>
    </xf>
    <xf numFmtId="0" fontId="9" fillId="35" borderId="10" xfId="0" applyNumberFormat="1" applyFont="1" applyFill="1" applyBorder="1" applyAlignment="1">
      <alignment horizontal="left" wrapText="1"/>
    </xf>
    <xf numFmtId="9" fontId="9" fillId="35" borderId="10" xfId="0" applyNumberFormat="1" applyFont="1" applyFill="1" applyBorder="1" applyAlignment="1">
      <alignment/>
    </xf>
    <xf numFmtId="9" fontId="9" fillId="35" borderId="10" xfId="0" applyNumberFormat="1" applyFont="1" applyFill="1" applyBorder="1" applyAlignment="1">
      <alignment wrapText="1"/>
    </xf>
    <xf numFmtId="189" fontId="3" fillId="0" borderId="10" xfId="0" applyNumberFormat="1" applyFont="1" applyBorder="1" applyAlignment="1">
      <alignment/>
    </xf>
    <xf numFmtId="189" fontId="6" fillId="0" borderId="10" xfId="0" applyNumberFormat="1" applyFont="1" applyBorder="1" applyAlignment="1">
      <alignment/>
    </xf>
    <xf numFmtId="189" fontId="6" fillId="35" borderId="10" xfId="0" applyNumberFormat="1" applyFont="1" applyFill="1" applyBorder="1" applyAlignment="1">
      <alignment/>
    </xf>
    <xf numFmtId="189" fontId="5" fillId="3" borderId="10" xfId="0" applyNumberFormat="1" applyFont="1" applyFill="1" applyBorder="1" applyAlignment="1">
      <alignment horizontal="right"/>
    </xf>
    <xf numFmtId="189" fontId="6" fillId="0" borderId="10" xfId="0" applyNumberFormat="1" applyFont="1" applyBorder="1" applyAlignment="1">
      <alignment horizontal="right"/>
    </xf>
    <xf numFmtId="189" fontId="6" fillId="35" borderId="10" xfId="0" applyNumberFormat="1" applyFont="1" applyFill="1" applyBorder="1" applyAlignment="1">
      <alignment horizontal="right"/>
    </xf>
    <xf numFmtId="0" fontId="6" fillId="35" borderId="10" xfId="0" applyNumberFormat="1" applyFont="1" applyFill="1" applyBorder="1" applyAlignment="1">
      <alignment wrapText="1"/>
    </xf>
    <xf numFmtId="0" fontId="5" fillId="35" borderId="10" xfId="0" applyNumberFormat="1" applyFont="1" applyFill="1" applyBorder="1" applyAlignment="1">
      <alignment horizontal="right" wrapText="1"/>
    </xf>
    <xf numFmtId="0" fontId="5" fillId="35" borderId="10" xfId="0" applyNumberFormat="1" applyFont="1" applyFill="1" applyBorder="1" applyAlignment="1">
      <alignment wrapText="1"/>
    </xf>
    <xf numFmtId="0" fontId="6" fillId="35" borderId="10" xfId="0" applyNumberFormat="1" applyFont="1" applyFill="1" applyBorder="1" applyAlignment="1">
      <alignment horizontal="right" wrapText="1"/>
    </xf>
    <xf numFmtId="9" fontId="9" fillId="0" borderId="10" xfId="0" applyNumberFormat="1" applyFont="1" applyBorder="1" applyAlignment="1">
      <alignment wrapText="1"/>
    </xf>
    <xf numFmtId="0" fontId="6" fillId="35" borderId="11" xfId="0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дох.рас.02.12.98 II вар" xfId="60"/>
    <cellStyle name="Тысячи_дох.рас.02.12.98 II вар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87;&#1088;&#1080;&#1083;.1%20&#1088;&#1072;&#1089;&#1093;.&#1091;&#1090;&#1086;&#1095;&#108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 расх (6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zoomScale="75" zoomScaleNormal="75" zoomScalePageLayoutView="0" workbookViewId="0" topLeftCell="A1">
      <selection activeCell="G36" sqref="G36"/>
    </sheetView>
  </sheetViews>
  <sheetFormatPr defaultColWidth="9.00390625" defaultRowHeight="12.75"/>
  <cols>
    <col min="1" max="1" width="11.25390625" style="2" customWidth="1"/>
    <col min="2" max="2" width="50.125" style="2" customWidth="1"/>
    <col min="3" max="3" width="18.625" style="2" customWidth="1"/>
    <col min="4" max="4" width="18.00390625" style="2" customWidth="1"/>
    <col min="5" max="5" width="17.125" style="2" customWidth="1"/>
    <col min="6" max="6" width="18.75390625" style="2" customWidth="1"/>
    <col min="7" max="7" width="17.875" style="2" customWidth="1"/>
    <col min="8" max="8" width="46.00390625" style="24" customWidth="1"/>
    <col min="9" max="16384" width="9.125" style="2" customWidth="1"/>
  </cols>
  <sheetData>
    <row r="1" spans="4:5" ht="15.75">
      <c r="D1" s="5"/>
      <c r="E1" s="5"/>
    </row>
    <row r="2" spans="1:8" ht="18.75">
      <c r="A2" s="45" t="s">
        <v>60</v>
      </c>
      <c r="B2" s="45"/>
      <c r="C2" s="45"/>
      <c r="D2" s="45"/>
      <c r="E2" s="45"/>
      <c r="F2" s="45"/>
      <c r="G2" s="45"/>
      <c r="H2" s="25"/>
    </row>
    <row r="3" spans="1:8" ht="18.75">
      <c r="A3" s="45" t="s">
        <v>113</v>
      </c>
      <c r="B3" s="45"/>
      <c r="C3" s="45"/>
      <c r="D3" s="45"/>
      <c r="E3" s="45"/>
      <c r="F3" s="45"/>
      <c r="G3" s="45"/>
      <c r="H3" s="25"/>
    </row>
    <row r="5" spans="2:5" ht="15.75">
      <c r="B5" s="1"/>
      <c r="C5" s="1"/>
      <c r="D5" s="4"/>
      <c r="E5" s="4" t="s">
        <v>64</v>
      </c>
    </row>
    <row r="6" spans="1:8" ht="21" customHeight="1">
      <c r="A6" s="46" t="s">
        <v>0</v>
      </c>
      <c r="B6" s="48" t="s">
        <v>47</v>
      </c>
      <c r="C6" s="46" t="s">
        <v>107</v>
      </c>
      <c r="D6" s="46" t="s">
        <v>108</v>
      </c>
      <c r="E6" s="46" t="s">
        <v>48</v>
      </c>
      <c r="F6" s="50" t="s">
        <v>61</v>
      </c>
      <c r="G6" s="51"/>
      <c r="H6" s="43" t="s">
        <v>104</v>
      </c>
    </row>
    <row r="7" spans="1:8" ht="53.25" customHeight="1">
      <c r="A7" s="47"/>
      <c r="B7" s="49"/>
      <c r="C7" s="47"/>
      <c r="D7" s="47"/>
      <c r="E7" s="47"/>
      <c r="F7" s="7" t="s">
        <v>62</v>
      </c>
      <c r="G7" s="8" t="s">
        <v>63</v>
      </c>
      <c r="H7" s="44"/>
    </row>
    <row r="8" spans="1:8" s="3" customFormat="1" ht="31.5" customHeight="1">
      <c r="A8" s="9" t="s">
        <v>1</v>
      </c>
      <c r="B8" s="10" t="s">
        <v>2</v>
      </c>
      <c r="C8" s="11">
        <f>C9+C10+C11+C12+C13+C14+C15</f>
        <v>64420</v>
      </c>
      <c r="D8" s="11">
        <f>D9+D10+D11+D12+D13+D14+D15</f>
        <v>125205.1</v>
      </c>
      <c r="E8" s="11">
        <f>E9+E10+E11+E12+E13+E14+E15</f>
        <v>124120.6</v>
      </c>
      <c r="F8" s="32">
        <f>SUM(E8/C8)</f>
        <v>1.926740142812791</v>
      </c>
      <c r="G8" s="32">
        <f>SUM(E8/D8)</f>
        <v>0.9913382122613216</v>
      </c>
      <c r="H8" s="26"/>
    </row>
    <row r="9" spans="1:8" s="3" customFormat="1" ht="78.75" customHeight="1">
      <c r="A9" s="13" t="s">
        <v>40</v>
      </c>
      <c r="B9" s="14" t="s">
        <v>44</v>
      </c>
      <c r="C9" s="15">
        <v>1427</v>
      </c>
      <c r="D9" s="16">
        <v>2134.7</v>
      </c>
      <c r="E9" s="16">
        <v>2134.7</v>
      </c>
      <c r="F9" s="32">
        <f>SUM(E9/C9)</f>
        <v>1.49593552908199</v>
      </c>
      <c r="G9" s="32">
        <f>SUM(E9/D9)</f>
        <v>1</v>
      </c>
      <c r="H9" s="22"/>
    </row>
    <row r="10" spans="1:8" ht="76.5" customHeight="1">
      <c r="A10" s="13" t="s">
        <v>3</v>
      </c>
      <c r="B10" s="14" t="s">
        <v>4</v>
      </c>
      <c r="C10" s="15">
        <v>708.6</v>
      </c>
      <c r="D10" s="16">
        <v>1316.3</v>
      </c>
      <c r="E10" s="16">
        <v>1316.3</v>
      </c>
      <c r="F10" s="32">
        <f>SUM(E10/C10)</f>
        <v>1.8576065481230595</v>
      </c>
      <c r="G10" s="32">
        <f>SUM(E10/D10)</f>
        <v>1</v>
      </c>
      <c r="H10" s="22"/>
    </row>
    <row r="11" spans="1:8" ht="96" customHeight="1">
      <c r="A11" s="13" t="s">
        <v>5</v>
      </c>
      <c r="B11" s="14" t="s">
        <v>6</v>
      </c>
      <c r="C11" s="15">
        <v>20126.1</v>
      </c>
      <c r="D11" s="16">
        <v>29251.5</v>
      </c>
      <c r="E11" s="16">
        <v>28443</v>
      </c>
      <c r="F11" s="32">
        <f>SUM(E11/C11)</f>
        <v>1.4132395247961602</v>
      </c>
      <c r="G11" s="32">
        <f>SUM(E11/D11)</f>
        <v>0.9723603917747807</v>
      </c>
      <c r="H11" s="22"/>
    </row>
    <row r="12" spans="1:8" ht="55.5" customHeight="1">
      <c r="A12" s="13" t="s">
        <v>58</v>
      </c>
      <c r="B12" s="14" t="s">
        <v>59</v>
      </c>
      <c r="C12" s="15">
        <v>11</v>
      </c>
      <c r="D12" s="16">
        <v>11</v>
      </c>
      <c r="E12" s="16">
        <v>0</v>
      </c>
      <c r="F12" s="32"/>
      <c r="G12" s="32"/>
      <c r="H12" s="27"/>
    </row>
    <row r="13" spans="1:8" ht="60.75" customHeight="1">
      <c r="A13" s="13" t="s">
        <v>56</v>
      </c>
      <c r="B13" s="14" t="s">
        <v>57</v>
      </c>
      <c r="C13" s="15">
        <v>4208.4</v>
      </c>
      <c r="D13" s="17">
        <v>7433.4</v>
      </c>
      <c r="E13" s="17">
        <v>7424.9</v>
      </c>
      <c r="F13" s="32">
        <f>SUM(E13/C13)</f>
        <v>1.7643047238855623</v>
      </c>
      <c r="G13" s="32">
        <f>SUM(E13/D13)</f>
        <v>0.9988565124976457</v>
      </c>
      <c r="H13" s="22"/>
    </row>
    <row r="14" spans="1:8" ht="46.5" customHeight="1">
      <c r="A14" s="13" t="s">
        <v>86</v>
      </c>
      <c r="B14" s="14" t="s">
        <v>87</v>
      </c>
      <c r="C14" s="15">
        <v>50</v>
      </c>
      <c r="D14" s="16">
        <v>0</v>
      </c>
      <c r="E14" s="16">
        <v>0</v>
      </c>
      <c r="F14" s="32"/>
      <c r="G14" s="32"/>
      <c r="H14" s="27"/>
    </row>
    <row r="15" spans="1:8" ht="22.5" customHeight="1">
      <c r="A15" s="13" t="s">
        <v>65</v>
      </c>
      <c r="B15" s="14" t="s">
        <v>7</v>
      </c>
      <c r="C15" s="15">
        <v>37888.9</v>
      </c>
      <c r="D15" s="16">
        <v>85058.2</v>
      </c>
      <c r="E15" s="16">
        <v>84801.7</v>
      </c>
      <c r="F15" s="32">
        <f>SUM(E15/C15)</f>
        <v>2.2381673788365455</v>
      </c>
      <c r="G15" s="32">
        <f>SUM(E15/D15)</f>
        <v>0.9969844177280968</v>
      </c>
      <c r="H15" s="22"/>
    </row>
    <row r="16" spans="1:8" ht="27.75" customHeight="1">
      <c r="A16" s="9" t="s">
        <v>66</v>
      </c>
      <c r="B16" s="10" t="s">
        <v>67</v>
      </c>
      <c r="C16" s="18"/>
      <c r="D16" s="18"/>
      <c r="E16" s="18"/>
      <c r="F16" s="32"/>
      <c r="G16" s="32"/>
      <c r="H16" s="28"/>
    </row>
    <row r="17" spans="1:8" ht="26.25" customHeight="1">
      <c r="A17" s="13" t="s">
        <v>68</v>
      </c>
      <c r="B17" s="14" t="s">
        <v>69</v>
      </c>
      <c r="C17" s="15"/>
      <c r="D17" s="16"/>
      <c r="E17" s="16"/>
      <c r="F17" s="32"/>
      <c r="G17" s="32"/>
      <c r="H17" s="29"/>
    </row>
    <row r="18" spans="1:8" s="3" customFormat="1" ht="36" customHeight="1">
      <c r="A18" s="9" t="s">
        <v>8</v>
      </c>
      <c r="B18" s="10" t="s">
        <v>9</v>
      </c>
      <c r="C18" s="11">
        <f>C19+C20+C21</f>
        <v>160</v>
      </c>
      <c r="D18" s="11">
        <f>D19+D20+D21</f>
        <v>93.4</v>
      </c>
      <c r="E18" s="11">
        <f>E19+E20+E21</f>
        <v>93.4</v>
      </c>
      <c r="F18" s="32">
        <f>SUM(E18/C18)</f>
        <v>0.58375</v>
      </c>
      <c r="G18" s="32">
        <f>SUM(E18/D18)</f>
        <v>1</v>
      </c>
      <c r="H18" s="27"/>
    </row>
    <row r="19" spans="1:8" ht="61.5" customHeight="1">
      <c r="A19" s="13" t="s">
        <v>10</v>
      </c>
      <c r="B19" s="14" t="s">
        <v>82</v>
      </c>
      <c r="C19" s="15">
        <v>50</v>
      </c>
      <c r="D19" s="16">
        <v>40.4</v>
      </c>
      <c r="E19" s="16">
        <v>40.4</v>
      </c>
      <c r="F19" s="32">
        <f>SUM(E19/C19)</f>
        <v>0.8079999999999999</v>
      </c>
      <c r="G19" s="32">
        <f>SUM(E19/D19)</f>
        <v>1</v>
      </c>
      <c r="H19" s="27"/>
    </row>
    <row r="20" spans="1:8" ht="24.75" customHeight="1">
      <c r="A20" s="13" t="s">
        <v>101</v>
      </c>
      <c r="B20" s="14" t="s">
        <v>102</v>
      </c>
      <c r="C20" s="15"/>
      <c r="D20" s="16"/>
      <c r="E20" s="16"/>
      <c r="F20" s="34"/>
      <c r="G20" s="34"/>
      <c r="H20" s="22"/>
    </row>
    <row r="21" spans="1:8" ht="39.75" customHeight="1">
      <c r="A21" s="13" t="s">
        <v>97</v>
      </c>
      <c r="B21" s="14" t="s">
        <v>98</v>
      </c>
      <c r="C21" s="15">
        <v>110</v>
      </c>
      <c r="D21" s="16">
        <v>53</v>
      </c>
      <c r="E21" s="16">
        <v>53</v>
      </c>
      <c r="F21" s="32">
        <f aca="true" t="shared" si="0" ref="F21:F48">SUM(E21/C21)</f>
        <v>0.4818181818181818</v>
      </c>
      <c r="G21" s="32">
        <f aca="true" t="shared" si="1" ref="G21:G30">SUM(E21/D21)</f>
        <v>1</v>
      </c>
      <c r="H21" s="27"/>
    </row>
    <row r="22" spans="1:8" s="3" customFormat="1" ht="24.75" customHeight="1">
      <c r="A22" s="9" t="s">
        <v>11</v>
      </c>
      <c r="B22" s="10" t="s">
        <v>12</v>
      </c>
      <c r="C22" s="11">
        <f>C23+C25+C26</f>
        <v>117844.4</v>
      </c>
      <c r="D22" s="11">
        <f>D23+D25+D26+D24</f>
        <v>113168.40000000001</v>
      </c>
      <c r="E22" s="11">
        <f>E23+E25+E26+E24</f>
        <v>104739.7</v>
      </c>
      <c r="F22" s="32">
        <f t="shared" si="0"/>
        <v>0.8887965826123261</v>
      </c>
      <c r="G22" s="32">
        <f t="shared" si="1"/>
        <v>0.9255207284012144</v>
      </c>
      <c r="H22" s="26"/>
    </row>
    <row r="23" spans="1:8" ht="26.25" customHeight="1">
      <c r="A23" s="13" t="s">
        <v>13</v>
      </c>
      <c r="B23" s="14" t="s">
        <v>14</v>
      </c>
      <c r="C23" s="15">
        <v>1894.5</v>
      </c>
      <c r="D23" s="16">
        <v>4558.1</v>
      </c>
      <c r="E23" s="16">
        <v>4404.8</v>
      </c>
      <c r="F23" s="32">
        <f t="shared" si="0"/>
        <v>2.325046186328847</v>
      </c>
      <c r="G23" s="32">
        <f t="shared" si="1"/>
        <v>0.9663675654329654</v>
      </c>
      <c r="H23" s="27"/>
    </row>
    <row r="24" spans="1:8" ht="26.25" customHeight="1">
      <c r="A24" s="13" t="s">
        <v>111</v>
      </c>
      <c r="B24" s="14" t="s">
        <v>112</v>
      </c>
      <c r="C24" s="15"/>
      <c r="D24" s="16">
        <v>6076</v>
      </c>
      <c r="E24" s="16">
        <v>6075.4</v>
      </c>
      <c r="F24" s="32" t="e">
        <f>SUM(E24/C24)</f>
        <v>#DIV/0!</v>
      </c>
      <c r="G24" s="32">
        <f>SUM(E24/D24)</f>
        <v>0.9999012508229097</v>
      </c>
      <c r="H24" s="27"/>
    </row>
    <row r="25" spans="1:8" ht="43.5" customHeight="1">
      <c r="A25" s="13" t="s">
        <v>52</v>
      </c>
      <c r="B25" s="14" t="s">
        <v>53</v>
      </c>
      <c r="C25" s="15">
        <v>115949.9</v>
      </c>
      <c r="D25" s="16">
        <v>101634.1</v>
      </c>
      <c r="E25" s="16">
        <v>93380.4</v>
      </c>
      <c r="F25" s="32">
        <f t="shared" si="0"/>
        <v>0.805351276715202</v>
      </c>
      <c r="G25" s="32">
        <f t="shared" si="1"/>
        <v>0.9187900517641223</v>
      </c>
      <c r="H25" s="27" t="s">
        <v>106</v>
      </c>
    </row>
    <row r="26" spans="1:8" ht="39" customHeight="1">
      <c r="A26" s="13" t="s">
        <v>54</v>
      </c>
      <c r="B26" s="14" t="s">
        <v>55</v>
      </c>
      <c r="C26" s="15"/>
      <c r="D26" s="16">
        <v>900.2</v>
      </c>
      <c r="E26" s="16">
        <v>879.1</v>
      </c>
      <c r="F26" s="32" t="e">
        <f>SUM(E26/C26)</f>
        <v>#DIV/0!</v>
      </c>
      <c r="G26" s="32">
        <f t="shared" si="1"/>
        <v>0.9765607642746056</v>
      </c>
      <c r="H26" s="27"/>
    </row>
    <row r="27" spans="1:8" s="3" customFormat="1" ht="24.75" customHeight="1">
      <c r="A27" s="9" t="s">
        <v>15</v>
      </c>
      <c r="B27" s="10" t="s">
        <v>16</v>
      </c>
      <c r="C27" s="12">
        <f>C28+C29+C30+C31</f>
        <v>18876.6</v>
      </c>
      <c r="D27" s="12">
        <f>D28+D29+D30+D31</f>
        <v>62443.1</v>
      </c>
      <c r="E27" s="12">
        <f>E28+E29+E30+E31</f>
        <v>53368.1</v>
      </c>
      <c r="F27" s="32">
        <f t="shared" si="0"/>
        <v>2.827209349141265</v>
      </c>
      <c r="G27" s="32">
        <f t="shared" si="1"/>
        <v>0.8546676894644885</v>
      </c>
      <c r="H27" s="26"/>
    </row>
    <row r="28" spans="1:8" s="3" customFormat="1" ht="26.25" customHeight="1">
      <c r="A28" s="13" t="s">
        <v>39</v>
      </c>
      <c r="B28" s="14" t="s">
        <v>70</v>
      </c>
      <c r="C28" s="15">
        <v>50</v>
      </c>
      <c r="D28" s="16">
        <v>23396.5</v>
      </c>
      <c r="E28" s="16">
        <v>16756.3</v>
      </c>
      <c r="F28" s="32">
        <f t="shared" si="0"/>
        <v>335.126</v>
      </c>
      <c r="G28" s="32">
        <f t="shared" si="1"/>
        <v>0.7161883187656273</v>
      </c>
      <c r="H28" s="27" t="s">
        <v>115</v>
      </c>
    </row>
    <row r="29" spans="1:8" s="3" customFormat="1" ht="26.25" customHeight="1">
      <c r="A29" s="13" t="s">
        <v>17</v>
      </c>
      <c r="B29" s="14" t="s">
        <v>18</v>
      </c>
      <c r="C29" s="15">
        <v>13603.8</v>
      </c>
      <c r="D29" s="16">
        <v>12107.1</v>
      </c>
      <c r="E29" s="16">
        <v>10003</v>
      </c>
      <c r="F29" s="32">
        <f t="shared" si="0"/>
        <v>0.7353092518266955</v>
      </c>
      <c r="G29" s="32">
        <f t="shared" si="1"/>
        <v>0.8262094143106111</v>
      </c>
      <c r="H29" s="27" t="s">
        <v>116</v>
      </c>
    </row>
    <row r="30" spans="1:8" ht="24.75" customHeight="1">
      <c r="A30" s="13" t="s">
        <v>71</v>
      </c>
      <c r="B30" s="14" t="s">
        <v>72</v>
      </c>
      <c r="C30" s="15"/>
      <c r="D30" s="16">
        <v>4930</v>
      </c>
      <c r="E30" s="16">
        <v>4599.3</v>
      </c>
      <c r="F30" s="32" t="e">
        <f t="shared" si="0"/>
        <v>#DIV/0!</v>
      </c>
      <c r="G30" s="32">
        <f t="shared" si="1"/>
        <v>0.932920892494929</v>
      </c>
      <c r="H30" s="27" t="s">
        <v>115</v>
      </c>
    </row>
    <row r="31" spans="1:8" ht="37.5">
      <c r="A31" s="13" t="s">
        <v>90</v>
      </c>
      <c r="B31" s="14" t="s">
        <v>91</v>
      </c>
      <c r="C31" s="15">
        <v>5222.8</v>
      </c>
      <c r="D31" s="16">
        <v>22009.5</v>
      </c>
      <c r="E31" s="16">
        <v>22009.5</v>
      </c>
      <c r="F31" s="32">
        <f t="shared" si="0"/>
        <v>4.214118863444895</v>
      </c>
      <c r="G31" s="32">
        <f>SUM(E31/D31)</f>
        <v>1</v>
      </c>
      <c r="H31" s="27"/>
    </row>
    <row r="32" spans="1:8" s="3" customFormat="1" ht="24.75" customHeight="1">
      <c r="A32" s="9" t="s">
        <v>19</v>
      </c>
      <c r="B32" s="10" t="s">
        <v>20</v>
      </c>
      <c r="C32" s="12">
        <f>C33+C34+C35+C36+C37+C38</f>
        <v>438883.89999999997</v>
      </c>
      <c r="D32" s="12">
        <f>D33+D34+D35+D36+D37+D38</f>
        <v>835957.6</v>
      </c>
      <c r="E32" s="12">
        <f>E33+E34+E35+E36+E37+E38</f>
        <v>817986.0999999999</v>
      </c>
      <c r="F32" s="32">
        <f t="shared" si="0"/>
        <v>1.863786983300139</v>
      </c>
      <c r="G32" s="32">
        <f>SUM(E32/D32)</f>
        <v>0.9785019000963684</v>
      </c>
      <c r="H32" s="26"/>
    </row>
    <row r="33" spans="1:8" ht="26.25" customHeight="1">
      <c r="A33" s="13" t="s">
        <v>21</v>
      </c>
      <c r="B33" s="14" t="s">
        <v>22</v>
      </c>
      <c r="C33" s="15">
        <v>194737</v>
      </c>
      <c r="D33" s="16">
        <v>296098.8</v>
      </c>
      <c r="E33" s="16">
        <v>282562.2</v>
      </c>
      <c r="F33" s="32">
        <f t="shared" si="0"/>
        <v>1.4509939045995368</v>
      </c>
      <c r="G33" s="32">
        <f>SUM(E33/D33)</f>
        <v>0.9542835026687039</v>
      </c>
      <c r="H33" s="27"/>
    </row>
    <row r="34" spans="1:8" ht="27.75" customHeight="1">
      <c r="A34" s="13" t="s">
        <v>23</v>
      </c>
      <c r="B34" s="14" t="s">
        <v>24</v>
      </c>
      <c r="C34" s="15">
        <v>225219</v>
      </c>
      <c r="D34" s="16">
        <v>495730.7</v>
      </c>
      <c r="E34" s="16">
        <v>491410.5</v>
      </c>
      <c r="F34" s="32">
        <f t="shared" si="0"/>
        <v>2.1819229283497394</v>
      </c>
      <c r="G34" s="32">
        <f>SUM(E34/D34)</f>
        <v>0.991285187703727</v>
      </c>
      <c r="H34" s="27"/>
    </row>
    <row r="35" spans="1:8" ht="30" customHeight="1">
      <c r="A35" s="13" t="s">
        <v>99</v>
      </c>
      <c r="B35" s="14" t="s">
        <v>100</v>
      </c>
      <c r="C35" s="15">
        <v>14311.5</v>
      </c>
      <c r="D35" s="16">
        <v>24755.3</v>
      </c>
      <c r="E35" s="16">
        <v>24707.7</v>
      </c>
      <c r="F35" s="32">
        <f t="shared" si="0"/>
        <v>1.7264228068336653</v>
      </c>
      <c r="G35" s="32">
        <f>SUM(E35/D35)</f>
        <v>0.9980771794322832</v>
      </c>
      <c r="H35" s="22"/>
    </row>
    <row r="36" spans="1:8" ht="30" customHeight="1">
      <c r="A36" s="13" t="s">
        <v>83</v>
      </c>
      <c r="B36" s="14" t="s">
        <v>105</v>
      </c>
      <c r="C36" s="15"/>
      <c r="D36" s="16">
        <v>216.6</v>
      </c>
      <c r="E36" s="16">
        <v>159.2</v>
      </c>
      <c r="F36" s="32" t="e">
        <f t="shared" si="0"/>
        <v>#DIV/0!</v>
      </c>
      <c r="G36" s="32">
        <f>SUM(E36/D36)</f>
        <v>0.7349953831948292</v>
      </c>
      <c r="H36" s="27" t="s">
        <v>119</v>
      </c>
    </row>
    <row r="37" spans="1:8" ht="26.25" customHeight="1">
      <c r="A37" s="13" t="s">
        <v>25</v>
      </c>
      <c r="B37" s="14" t="s">
        <v>26</v>
      </c>
      <c r="C37" s="15">
        <v>1130.3</v>
      </c>
      <c r="D37" s="16">
        <v>7138.5</v>
      </c>
      <c r="E37" s="16">
        <v>7134.1</v>
      </c>
      <c r="F37" s="32">
        <f t="shared" si="0"/>
        <v>6.311687162700169</v>
      </c>
      <c r="G37" s="32">
        <f aca="true" t="shared" si="2" ref="G37:G48">SUM(E37/D37)</f>
        <v>0.9993836240106465</v>
      </c>
      <c r="H37" s="27"/>
    </row>
    <row r="38" spans="1:8" ht="27.75" customHeight="1">
      <c r="A38" s="13" t="s">
        <v>27</v>
      </c>
      <c r="B38" s="14" t="s">
        <v>28</v>
      </c>
      <c r="C38" s="15">
        <v>3486.1</v>
      </c>
      <c r="D38" s="16">
        <v>12017.7</v>
      </c>
      <c r="E38" s="16">
        <v>12012.4</v>
      </c>
      <c r="F38" s="32">
        <f t="shared" si="0"/>
        <v>3.4457990304351567</v>
      </c>
      <c r="G38" s="32">
        <f t="shared" si="2"/>
        <v>0.9995589838321808</v>
      </c>
      <c r="H38" s="22"/>
    </row>
    <row r="39" spans="1:8" s="3" customFormat="1" ht="25.5" customHeight="1">
      <c r="A39" s="9" t="s">
        <v>29</v>
      </c>
      <c r="B39" s="10" t="s">
        <v>92</v>
      </c>
      <c r="C39" s="11">
        <f>C40+C41</f>
        <v>44636.200000000004</v>
      </c>
      <c r="D39" s="11">
        <f>D40+D41</f>
        <v>73499.7</v>
      </c>
      <c r="E39" s="11">
        <f>E40+E41</f>
        <v>73469.3</v>
      </c>
      <c r="F39" s="32">
        <f t="shared" si="0"/>
        <v>1.6459577652219497</v>
      </c>
      <c r="G39" s="32">
        <f t="shared" si="2"/>
        <v>0.9995863928696308</v>
      </c>
      <c r="H39" s="22"/>
    </row>
    <row r="40" spans="1:8" ht="26.25" customHeight="1">
      <c r="A40" s="13" t="s">
        <v>30</v>
      </c>
      <c r="B40" s="14" t="s">
        <v>31</v>
      </c>
      <c r="C40" s="15">
        <v>42448.9</v>
      </c>
      <c r="D40" s="16">
        <v>65216</v>
      </c>
      <c r="E40" s="16">
        <v>65215.8</v>
      </c>
      <c r="F40" s="32">
        <f t="shared" si="0"/>
        <v>1.5363366306311825</v>
      </c>
      <c r="G40" s="32">
        <f t="shared" si="2"/>
        <v>0.9999969332679097</v>
      </c>
      <c r="H40" s="30"/>
    </row>
    <row r="41" spans="1:8" ht="26.25" customHeight="1">
      <c r="A41" s="13" t="s">
        <v>73</v>
      </c>
      <c r="B41" s="14" t="s">
        <v>43</v>
      </c>
      <c r="C41" s="15">
        <v>2187.3</v>
      </c>
      <c r="D41" s="16">
        <v>8283.7</v>
      </c>
      <c r="E41" s="16">
        <v>8253.5</v>
      </c>
      <c r="F41" s="32">
        <f t="shared" si="0"/>
        <v>3.773373565583139</v>
      </c>
      <c r="G41" s="32">
        <f t="shared" si="2"/>
        <v>0.9963542861281793</v>
      </c>
      <c r="H41" s="27"/>
    </row>
    <row r="42" spans="1:8" s="3" customFormat="1" ht="31.5" customHeight="1">
      <c r="A42" s="9" t="s">
        <v>32</v>
      </c>
      <c r="B42" s="10" t="s">
        <v>33</v>
      </c>
      <c r="C42" s="11">
        <f>C43+C44+C45+C46</f>
        <v>16944.2</v>
      </c>
      <c r="D42" s="11">
        <f>D43+D44+D45+D46</f>
        <v>20656.199999999997</v>
      </c>
      <c r="E42" s="11">
        <f>E43+E44+E45+E46</f>
        <v>18842.1</v>
      </c>
      <c r="F42" s="32">
        <f t="shared" si="0"/>
        <v>1.1120088289798278</v>
      </c>
      <c r="G42" s="32">
        <f t="shared" si="2"/>
        <v>0.912176489383333</v>
      </c>
      <c r="H42" s="26"/>
    </row>
    <row r="43" spans="1:8" ht="26.25" customHeight="1">
      <c r="A43" s="13" t="s">
        <v>34</v>
      </c>
      <c r="B43" s="14" t="s">
        <v>35</v>
      </c>
      <c r="C43" s="15">
        <v>1500</v>
      </c>
      <c r="D43" s="16">
        <v>1650.6</v>
      </c>
      <c r="E43" s="16">
        <v>1650.6</v>
      </c>
      <c r="F43" s="32">
        <f t="shared" si="0"/>
        <v>1.1004</v>
      </c>
      <c r="G43" s="32">
        <f t="shared" si="2"/>
        <v>1</v>
      </c>
      <c r="H43" s="27"/>
    </row>
    <row r="44" spans="1:8" ht="26.25" customHeight="1">
      <c r="A44" s="13" t="s">
        <v>42</v>
      </c>
      <c r="B44" s="14" t="s">
        <v>85</v>
      </c>
      <c r="C44" s="15">
        <v>708.7</v>
      </c>
      <c r="D44" s="16">
        <v>801.7</v>
      </c>
      <c r="E44" s="16">
        <v>470.2</v>
      </c>
      <c r="F44" s="32">
        <f t="shared" si="0"/>
        <v>0.6634683222802313</v>
      </c>
      <c r="G44" s="32">
        <f t="shared" si="2"/>
        <v>0.5865036796806785</v>
      </c>
      <c r="H44" s="27" t="s">
        <v>117</v>
      </c>
    </row>
    <row r="45" spans="1:8" ht="42.75" customHeight="1">
      <c r="A45" s="13" t="s">
        <v>36</v>
      </c>
      <c r="B45" s="14" t="s">
        <v>50</v>
      </c>
      <c r="C45" s="15">
        <v>14535.5</v>
      </c>
      <c r="D45" s="16">
        <v>18033.1</v>
      </c>
      <c r="E45" s="16">
        <v>16550.5</v>
      </c>
      <c r="F45" s="32">
        <f t="shared" si="0"/>
        <v>1.1386261222524166</v>
      </c>
      <c r="G45" s="32">
        <f t="shared" si="2"/>
        <v>0.9177845184688157</v>
      </c>
      <c r="H45" s="27" t="s">
        <v>117</v>
      </c>
    </row>
    <row r="46" spans="1:8" ht="36.75" customHeight="1">
      <c r="A46" s="13" t="s">
        <v>37</v>
      </c>
      <c r="B46" s="14" t="s">
        <v>51</v>
      </c>
      <c r="C46" s="15">
        <v>200</v>
      </c>
      <c r="D46" s="16">
        <v>170.8</v>
      </c>
      <c r="E46" s="16">
        <v>170.8</v>
      </c>
      <c r="F46" s="32">
        <f t="shared" si="0"/>
        <v>0.8540000000000001</v>
      </c>
      <c r="G46" s="32">
        <f t="shared" si="2"/>
        <v>1</v>
      </c>
      <c r="H46" s="31"/>
    </row>
    <row r="47" spans="1:8" ht="30" customHeight="1">
      <c r="A47" s="9" t="s">
        <v>45</v>
      </c>
      <c r="B47" s="10" t="s">
        <v>49</v>
      </c>
      <c r="C47" s="18">
        <f>C48</f>
        <v>4121.2</v>
      </c>
      <c r="D47" s="18">
        <f>D48</f>
        <v>7061.5</v>
      </c>
      <c r="E47" s="18">
        <f>E48</f>
        <v>7057.1</v>
      </c>
      <c r="F47" s="32">
        <f t="shared" si="0"/>
        <v>1.7123895952635158</v>
      </c>
      <c r="G47" s="32">
        <f t="shared" si="2"/>
        <v>0.9993769029243079</v>
      </c>
      <c r="H47" s="28"/>
    </row>
    <row r="48" spans="1:8" ht="30" customHeight="1">
      <c r="A48" s="13" t="s">
        <v>46</v>
      </c>
      <c r="B48" s="14" t="s">
        <v>74</v>
      </c>
      <c r="C48" s="15">
        <v>4121.2</v>
      </c>
      <c r="D48" s="16">
        <v>7061.5</v>
      </c>
      <c r="E48" s="16">
        <v>7057.1</v>
      </c>
      <c r="F48" s="32">
        <f t="shared" si="0"/>
        <v>1.7123895952635158</v>
      </c>
      <c r="G48" s="32">
        <f t="shared" si="2"/>
        <v>0.9993769029243079</v>
      </c>
      <c r="H48" s="23"/>
    </row>
    <row r="49" spans="1:8" ht="20.25" customHeight="1" hidden="1">
      <c r="A49" s="9" t="s">
        <v>93</v>
      </c>
      <c r="B49" s="10" t="s">
        <v>95</v>
      </c>
      <c r="C49" s="18"/>
      <c r="D49" s="18"/>
      <c r="E49" s="18"/>
      <c r="F49" s="35"/>
      <c r="G49" s="35"/>
      <c r="H49" s="28"/>
    </row>
    <row r="50" spans="1:8" ht="18.75" customHeight="1" hidden="1">
      <c r="A50" s="13" t="s">
        <v>94</v>
      </c>
      <c r="B50" s="14" t="s">
        <v>96</v>
      </c>
      <c r="C50" s="15"/>
      <c r="D50" s="16"/>
      <c r="E50" s="16"/>
      <c r="F50" s="36"/>
      <c r="G50" s="32"/>
      <c r="H50" s="23"/>
    </row>
    <row r="51" spans="1:8" ht="36" customHeight="1">
      <c r="A51" s="9" t="s">
        <v>75</v>
      </c>
      <c r="B51" s="10" t="s">
        <v>41</v>
      </c>
      <c r="C51" s="18">
        <f>C52</f>
        <v>3909</v>
      </c>
      <c r="D51" s="18">
        <f>D52</f>
        <v>6343</v>
      </c>
      <c r="E51" s="18">
        <f>E52</f>
        <v>6343</v>
      </c>
      <c r="F51" s="32">
        <f>SUM(E51/C51)</f>
        <v>1.6226656433870554</v>
      </c>
      <c r="G51" s="32">
        <f>SUM(E51/D51)</f>
        <v>1</v>
      </c>
      <c r="H51" s="28"/>
    </row>
    <row r="52" spans="1:8" ht="39" customHeight="1">
      <c r="A52" s="13" t="s">
        <v>76</v>
      </c>
      <c r="B52" s="14" t="s">
        <v>77</v>
      </c>
      <c r="C52" s="15">
        <v>3909</v>
      </c>
      <c r="D52" s="16">
        <v>6343</v>
      </c>
      <c r="E52" s="16">
        <v>6343</v>
      </c>
      <c r="F52" s="32">
        <f>SUM(E52/C52)</f>
        <v>1.6226656433870554</v>
      </c>
      <c r="G52" s="32">
        <f>SUM(E52/D52)</f>
        <v>1</v>
      </c>
      <c r="H52" s="29"/>
    </row>
    <row r="53" spans="1:8" ht="55.5" customHeight="1">
      <c r="A53" s="9" t="s">
        <v>78</v>
      </c>
      <c r="B53" s="10" t="s">
        <v>79</v>
      </c>
      <c r="C53" s="18">
        <f>C54+C55+C56</f>
        <v>37482</v>
      </c>
      <c r="D53" s="18">
        <f>D54+D55+D56</f>
        <v>43170.4</v>
      </c>
      <c r="E53" s="18">
        <f>E54+E55+E56</f>
        <v>43170.4</v>
      </c>
      <c r="F53" s="32">
        <f>SUM(E53/C53)</f>
        <v>1.1517635131529802</v>
      </c>
      <c r="G53" s="32">
        <f>SUM(E53/D53)</f>
        <v>1</v>
      </c>
      <c r="H53" s="28"/>
    </row>
    <row r="54" spans="1:8" ht="59.25" customHeight="1">
      <c r="A54" s="13" t="s">
        <v>80</v>
      </c>
      <c r="B54" s="14" t="s">
        <v>81</v>
      </c>
      <c r="C54" s="15">
        <v>37482</v>
      </c>
      <c r="D54" s="16">
        <v>37482</v>
      </c>
      <c r="E54" s="16">
        <v>37482</v>
      </c>
      <c r="F54" s="32">
        <f>SUM(E54/C54)</f>
        <v>1</v>
      </c>
      <c r="G54" s="32">
        <f>SUM(E54/D54)</f>
        <v>1</v>
      </c>
      <c r="H54" s="23"/>
    </row>
    <row r="55" spans="1:8" ht="39" customHeight="1">
      <c r="A55" s="13" t="s">
        <v>80</v>
      </c>
      <c r="B55" s="14" t="s">
        <v>103</v>
      </c>
      <c r="C55" s="15"/>
      <c r="D55" s="16"/>
      <c r="E55" s="16"/>
      <c r="F55" s="32"/>
      <c r="G55" s="32"/>
      <c r="H55" s="23"/>
    </row>
    <row r="56" spans="1:8" ht="21.75" customHeight="1">
      <c r="A56" s="13" t="s">
        <v>109</v>
      </c>
      <c r="B56" s="14" t="s">
        <v>110</v>
      </c>
      <c r="C56" s="15"/>
      <c r="D56" s="16">
        <v>5688.4</v>
      </c>
      <c r="E56" s="16">
        <v>5688.4</v>
      </c>
      <c r="F56" s="32" t="e">
        <f>SUM(E56/C56)</f>
        <v>#DIV/0!</v>
      </c>
      <c r="G56" s="32">
        <f>SUM(E56/D56)</f>
        <v>1</v>
      </c>
      <c r="H56" s="23"/>
    </row>
    <row r="57" spans="1:8" s="3" customFormat="1" ht="39" customHeight="1">
      <c r="A57" s="20"/>
      <c r="B57" s="20" t="s">
        <v>38</v>
      </c>
      <c r="C57" s="21">
        <f>C8+C16+C18+C22+C27+C32+C39+C42+C47+C49+C51+C53</f>
        <v>747277.4999999998</v>
      </c>
      <c r="D57" s="21">
        <f>D8+D16+D18+D22+D27+D32+D39+D42+D47+D49+D51+D53</f>
        <v>1287598.4</v>
      </c>
      <c r="E57" s="21">
        <f>E8+E16+E18+E22+E27+E32+E39+E42+E47+E49+E51+E53</f>
        <v>1249189.8</v>
      </c>
      <c r="F57" s="32">
        <f>SUM(E57/C57)</f>
        <v>1.6716545058562589</v>
      </c>
      <c r="G57" s="32">
        <f>SUM(E57/D57)</f>
        <v>0.9701703574654955</v>
      </c>
      <c r="H57" s="26"/>
    </row>
    <row r="58" spans="3:5" ht="15.75">
      <c r="C58" s="6"/>
      <c r="D58" s="6"/>
      <c r="E58" s="6"/>
    </row>
  </sheetData>
  <sheetProtection/>
  <mergeCells count="9">
    <mergeCell ref="H6:H7"/>
    <mergeCell ref="A2:G2"/>
    <mergeCell ref="A3:G3"/>
    <mergeCell ref="A6:A7"/>
    <mergeCell ref="B6:B7"/>
    <mergeCell ref="C6:C7"/>
    <mergeCell ref="D6:D7"/>
    <mergeCell ref="E6:E7"/>
    <mergeCell ref="F6:G6"/>
  </mergeCells>
  <printOptions horizontalCentered="1"/>
  <pageMargins left="0.984251968503937" right="0.3937007874015748" top="0.3937007874015748" bottom="0.1968503937007874" header="0.5118110236220472" footer="0.5118110236220472"/>
  <pageSetup firstPageNumber="5" useFirstPageNumber="1" fitToHeight="0" fitToWidth="1"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="75" zoomScaleNormal="75" zoomScalePageLayoutView="0" workbookViewId="0" topLeftCell="A1">
      <selection activeCell="H37" sqref="H37"/>
    </sheetView>
  </sheetViews>
  <sheetFormatPr defaultColWidth="9.00390625" defaultRowHeight="12.75"/>
  <cols>
    <col min="1" max="1" width="11.25390625" style="2" customWidth="1"/>
    <col min="2" max="2" width="50.125" style="2" customWidth="1"/>
    <col min="3" max="3" width="18.625" style="2" customWidth="1"/>
    <col min="4" max="4" width="18.00390625" style="2" customWidth="1"/>
    <col min="5" max="5" width="17.125" style="2" customWidth="1"/>
    <col min="6" max="6" width="18.75390625" style="2" customWidth="1"/>
    <col min="7" max="7" width="17.875" style="2" customWidth="1"/>
    <col min="8" max="8" width="46.00390625" style="24" customWidth="1"/>
    <col min="9" max="16384" width="9.125" style="2" customWidth="1"/>
  </cols>
  <sheetData>
    <row r="1" spans="4:5" ht="15.75">
      <c r="D1" s="5"/>
      <c r="E1" s="5"/>
    </row>
    <row r="2" spans="1:8" ht="18.75">
      <c r="A2" s="45" t="s">
        <v>60</v>
      </c>
      <c r="B2" s="45"/>
      <c r="C2" s="45"/>
      <c r="D2" s="45"/>
      <c r="E2" s="45"/>
      <c r="F2" s="45"/>
      <c r="G2" s="45"/>
      <c r="H2" s="25"/>
    </row>
    <row r="3" spans="1:8" ht="18.75">
      <c r="A3" s="45" t="s">
        <v>114</v>
      </c>
      <c r="B3" s="45"/>
      <c r="C3" s="45"/>
      <c r="D3" s="45"/>
      <c r="E3" s="45"/>
      <c r="F3" s="45"/>
      <c r="G3" s="45"/>
      <c r="H3" s="25"/>
    </row>
    <row r="5" spans="2:5" ht="15.75">
      <c r="B5" s="1"/>
      <c r="C5" s="1"/>
      <c r="D5" s="4"/>
      <c r="E5" s="4" t="s">
        <v>64</v>
      </c>
    </row>
    <row r="6" spans="1:8" ht="21" customHeight="1">
      <c r="A6" s="46" t="s">
        <v>0</v>
      </c>
      <c r="B6" s="48" t="s">
        <v>47</v>
      </c>
      <c r="C6" s="46" t="s">
        <v>107</v>
      </c>
      <c r="D6" s="46" t="s">
        <v>108</v>
      </c>
      <c r="E6" s="46" t="s">
        <v>48</v>
      </c>
      <c r="F6" s="50" t="s">
        <v>61</v>
      </c>
      <c r="G6" s="51"/>
      <c r="H6" s="43" t="s">
        <v>104</v>
      </c>
    </row>
    <row r="7" spans="1:8" ht="53.25" customHeight="1">
      <c r="A7" s="47"/>
      <c r="B7" s="49"/>
      <c r="C7" s="47"/>
      <c r="D7" s="47"/>
      <c r="E7" s="47"/>
      <c r="F7" s="7" t="s">
        <v>62</v>
      </c>
      <c r="G7" s="8" t="s">
        <v>63</v>
      </c>
      <c r="H7" s="44"/>
    </row>
    <row r="8" spans="1:8" s="3" customFormat="1" ht="31.5" customHeight="1">
      <c r="A8" s="9" t="s">
        <v>1</v>
      </c>
      <c r="B8" s="10" t="s">
        <v>2</v>
      </c>
      <c r="C8" s="11">
        <f>C9+C10+C11+C12+C13+C14+C15</f>
        <v>81690</v>
      </c>
      <c r="D8" s="11">
        <f>D9+D10+D11+D12+D13+D14+D15</f>
        <v>144031.3</v>
      </c>
      <c r="E8" s="11">
        <f>E9+E10+E11+E12+E13+E14+E15</f>
        <v>142946</v>
      </c>
      <c r="F8" s="32">
        <f>SUM(E8/C8)</f>
        <v>1.7498592238952135</v>
      </c>
      <c r="G8" s="32">
        <f aca="true" t="shared" si="0" ref="G8:G18">SUM(E8/D8)</f>
        <v>0.9924648322968689</v>
      </c>
      <c r="H8" s="26"/>
    </row>
    <row r="9" spans="1:8" s="3" customFormat="1" ht="78.75" customHeight="1">
      <c r="A9" s="13" t="s">
        <v>40</v>
      </c>
      <c r="B9" s="14" t="s">
        <v>44</v>
      </c>
      <c r="C9" s="15">
        <v>8979</v>
      </c>
      <c r="D9" s="16">
        <v>9049.3</v>
      </c>
      <c r="E9" s="16">
        <v>9049.3</v>
      </c>
      <c r="F9" s="32">
        <f>SUM(E9/C9)</f>
        <v>1.0078293796636595</v>
      </c>
      <c r="G9" s="32">
        <f t="shared" si="0"/>
        <v>1</v>
      </c>
      <c r="H9" s="27"/>
    </row>
    <row r="10" spans="1:8" ht="76.5" customHeight="1">
      <c r="A10" s="13" t="s">
        <v>3</v>
      </c>
      <c r="B10" s="14" t="s">
        <v>4</v>
      </c>
      <c r="C10" s="15">
        <v>708.6</v>
      </c>
      <c r="D10" s="16">
        <v>1316.3</v>
      </c>
      <c r="E10" s="16">
        <v>1316.3</v>
      </c>
      <c r="F10" s="32">
        <f>SUM(E10/C10)</f>
        <v>1.8576065481230595</v>
      </c>
      <c r="G10" s="32">
        <f t="shared" si="0"/>
        <v>1</v>
      </c>
      <c r="H10" s="38"/>
    </row>
    <row r="11" spans="1:8" ht="96" customHeight="1">
      <c r="A11" s="13" t="s">
        <v>5</v>
      </c>
      <c r="B11" s="14" t="s">
        <v>6</v>
      </c>
      <c r="C11" s="15">
        <v>29464.1</v>
      </c>
      <c r="D11" s="16">
        <v>39885.1</v>
      </c>
      <c r="E11" s="16">
        <v>39075.7</v>
      </c>
      <c r="F11" s="32">
        <f>SUM(E11/C11)</f>
        <v>1.326213934924196</v>
      </c>
      <c r="G11" s="32">
        <f t="shared" si="0"/>
        <v>0.9797067075173436</v>
      </c>
      <c r="H11" s="38"/>
    </row>
    <row r="12" spans="1:8" ht="27.75" customHeight="1">
      <c r="A12" s="13" t="s">
        <v>58</v>
      </c>
      <c r="B12" s="14" t="s">
        <v>59</v>
      </c>
      <c r="C12" s="15">
        <v>11</v>
      </c>
      <c r="D12" s="16">
        <v>11</v>
      </c>
      <c r="E12" s="16">
        <v>0</v>
      </c>
      <c r="F12" s="32"/>
      <c r="G12" s="32">
        <f t="shared" si="0"/>
        <v>0</v>
      </c>
      <c r="H12" s="27" t="s">
        <v>118</v>
      </c>
    </row>
    <row r="13" spans="1:8" ht="60.75" customHeight="1">
      <c r="A13" s="13" t="s">
        <v>56</v>
      </c>
      <c r="B13" s="14" t="s">
        <v>57</v>
      </c>
      <c r="C13" s="15">
        <v>4208.4</v>
      </c>
      <c r="D13" s="16">
        <v>7433.4</v>
      </c>
      <c r="E13" s="17">
        <v>7424.9</v>
      </c>
      <c r="F13" s="32">
        <f>SUM(E13/C13)</f>
        <v>1.7643047238855623</v>
      </c>
      <c r="G13" s="32">
        <f t="shared" si="0"/>
        <v>0.9988565124976457</v>
      </c>
      <c r="H13" s="27"/>
    </row>
    <row r="14" spans="1:8" ht="25.5" customHeight="1">
      <c r="A14" s="13" t="s">
        <v>86</v>
      </c>
      <c r="B14" s="14" t="s">
        <v>87</v>
      </c>
      <c r="C14" s="15">
        <v>50</v>
      </c>
      <c r="D14" s="16">
        <v>0</v>
      </c>
      <c r="E14" s="16">
        <v>0</v>
      </c>
      <c r="F14" s="32"/>
      <c r="G14" s="32" t="e">
        <f t="shared" si="0"/>
        <v>#DIV/0!</v>
      </c>
      <c r="H14" s="27"/>
    </row>
    <row r="15" spans="1:8" ht="22.5" customHeight="1">
      <c r="A15" s="13" t="s">
        <v>65</v>
      </c>
      <c r="B15" s="14" t="s">
        <v>7</v>
      </c>
      <c r="C15" s="15">
        <v>38268.9</v>
      </c>
      <c r="D15" s="16">
        <v>86336.2</v>
      </c>
      <c r="E15" s="16">
        <v>86079.8</v>
      </c>
      <c r="F15" s="32">
        <f>SUM(E15/C15)</f>
        <v>2.2493408485741684</v>
      </c>
      <c r="G15" s="32">
        <f t="shared" si="0"/>
        <v>0.9970302144407561</v>
      </c>
      <c r="H15" s="38"/>
    </row>
    <row r="16" spans="1:8" ht="27.75" customHeight="1">
      <c r="A16" s="9" t="s">
        <v>66</v>
      </c>
      <c r="B16" s="10" t="s">
        <v>67</v>
      </c>
      <c r="C16" s="18">
        <f>C17</f>
        <v>1841.9</v>
      </c>
      <c r="D16" s="18">
        <f>D17</f>
        <v>1744.6</v>
      </c>
      <c r="E16" s="18">
        <f>E17</f>
        <v>1734.7</v>
      </c>
      <c r="F16" s="32">
        <f>SUM(E16/C16)</f>
        <v>0.941799229056952</v>
      </c>
      <c r="G16" s="32">
        <f t="shared" si="0"/>
        <v>0.9943253467843632</v>
      </c>
      <c r="H16" s="39"/>
    </row>
    <row r="17" spans="1:8" ht="45" customHeight="1">
      <c r="A17" s="13" t="s">
        <v>68</v>
      </c>
      <c r="B17" s="14" t="s">
        <v>69</v>
      </c>
      <c r="C17" s="15">
        <v>1841.9</v>
      </c>
      <c r="D17" s="16">
        <v>1744.6</v>
      </c>
      <c r="E17" s="16">
        <v>1734.7</v>
      </c>
      <c r="F17" s="32">
        <f>SUM(E17/C17)</f>
        <v>0.941799229056952</v>
      </c>
      <c r="G17" s="32">
        <f t="shared" si="0"/>
        <v>0.9943253467843632</v>
      </c>
      <c r="H17" s="27"/>
    </row>
    <row r="18" spans="1:8" s="3" customFormat="1" ht="36" customHeight="1">
      <c r="A18" s="9" t="s">
        <v>8</v>
      </c>
      <c r="B18" s="10" t="s">
        <v>9</v>
      </c>
      <c r="C18" s="11">
        <f>C19+C20+C21+C22</f>
        <v>4085</v>
      </c>
      <c r="D18" s="11">
        <f>D19+D20+D21+D22</f>
        <v>6659.2</v>
      </c>
      <c r="E18" s="11">
        <f>E19+E20+E21+E22</f>
        <v>6629</v>
      </c>
      <c r="F18" s="32">
        <f>SUM(E18/C18)</f>
        <v>1.622766217870257</v>
      </c>
      <c r="G18" s="32">
        <f t="shared" si="0"/>
        <v>0.9954649207111965</v>
      </c>
      <c r="H18" s="40"/>
    </row>
    <row r="19" spans="1:8" s="3" customFormat="1" ht="24.75" customHeight="1">
      <c r="A19" s="13" t="s">
        <v>88</v>
      </c>
      <c r="B19" s="14" t="s">
        <v>89</v>
      </c>
      <c r="C19" s="19"/>
      <c r="D19" s="19"/>
      <c r="E19" s="19"/>
      <c r="F19" s="33"/>
      <c r="G19" s="33"/>
      <c r="H19" s="38"/>
    </row>
    <row r="20" spans="1:8" ht="53.25" customHeight="1">
      <c r="A20" s="13" t="s">
        <v>10</v>
      </c>
      <c r="B20" s="14" t="s">
        <v>82</v>
      </c>
      <c r="C20" s="15">
        <v>50</v>
      </c>
      <c r="D20" s="16">
        <v>40.4</v>
      </c>
      <c r="E20" s="16">
        <v>40.4</v>
      </c>
      <c r="F20" s="32">
        <f aca="true" t="shared" si="1" ref="F20:F25">SUM(E20/C20)</f>
        <v>0.8079999999999999</v>
      </c>
      <c r="G20" s="32">
        <f aca="true" t="shared" si="2" ref="G20:G25">SUM(E20/D20)</f>
        <v>1</v>
      </c>
      <c r="H20" s="27"/>
    </row>
    <row r="21" spans="1:8" ht="25.5" customHeight="1">
      <c r="A21" s="13" t="s">
        <v>101</v>
      </c>
      <c r="B21" s="14" t="s">
        <v>102</v>
      </c>
      <c r="C21" s="15">
        <v>3925</v>
      </c>
      <c r="D21" s="16">
        <v>6365.8</v>
      </c>
      <c r="E21" s="16">
        <v>6335.6</v>
      </c>
      <c r="F21" s="32">
        <f t="shared" si="1"/>
        <v>1.6141656050955415</v>
      </c>
      <c r="G21" s="32">
        <f t="shared" si="2"/>
        <v>0.9952558987087248</v>
      </c>
      <c r="H21" s="38"/>
    </row>
    <row r="22" spans="1:8" ht="39.75" customHeight="1">
      <c r="A22" s="13" t="s">
        <v>97</v>
      </c>
      <c r="B22" s="14" t="s">
        <v>98</v>
      </c>
      <c r="C22" s="15">
        <v>110</v>
      </c>
      <c r="D22" s="16">
        <v>253</v>
      </c>
      <c r="E22" s="16">
        <v>253</v>
      </c>
      <c r="F22" s="32">
        <f t="shared" si="1"/>
        <v>2.3</v>
      </c>
      <c r="G22" s="32">
        <f t="shared" si="2"/>
        <v>1</v>
      </c>
      <c r="H22" s="27"/>
    </row>
    <row r="23" spans="1:8" s="3" customFormat="1" ht="24.75" customHeight="1">
      <c r="A23" s="9" t="s">
        <v>11</v>
      </c>
      <c r="B23" s="10" t="s">
        <v>12</v>
      </c>
      <c r="C23" s="11">
        <f>C24+C25+C26+C27</f>
        <v>117844.4</v>
      </c>
      <c r="D23" s="11">
        <f>D24+D25+D26+D27</f>
        <v>120996.7</v>
      </c>
      <c r="E23" s="11">
        <f>E24+E25+E26+E27</f>
        <v>112519.20000000001</v>
      </c>
      <c r="F23" s="32">
        <f t="shared" si="1"/>
        <v>0.9548115990237976</v>
      </c>
      <c r="G23" s="32">
        <f t="shared" si="2"/>
        <v>0.9299361056954447</v>
      </c>
      <c r="H23" s="40"/>
    </row>
    <row r="24" spans="1:8" ht="26.25" customHeight="1">
      <c r="A24" s="13" t="s">
        <v>13</v>
      </c>
      <c r="B24" s="14" t="s">
        <v>14</v>
      </c>
      <c r="C24" s="15">
        <v>1894.5</v>
      </c>
      <c r="D24" s="16">
        <v>4769</v>
      </c>
      <c r="E24" s="16">
        <v>4614.7</v>
      </c>
      <c r="F24" s="32">
        <f t="shared" si="1"/>
        <v>2.435840591185009</v>
      </c>
      <c r="G24" s="32">
        <f t="shared" si="2"/>
        <v>0.9676452086391276</v>
      </c>
      <c r="H24" s="27"/>
    </row>
    <row r="25" spans="1:8" ht="24.75" customHeight="1">
      <c r="A25" s="13" t="s">
        <v>111</v>
      </c>
      <c r="B25" s="14" t="s">
        <v>112</v>
      </c>
      <c r="C25" s="15"/>
      <c r="D25" s="16">
        <v>6556</v>
      </c>
      <c r="E25" s="16">
        <v>6555.4</v>
      </c>
      <c r="F25" s="32" t="e">
        <f t="shared" si="1"/>
        <v>#DIV/0!</v>
      </c>
      <c r="G25" s="32">
        <f t="shared" si="2"/>
        <v>0.999908480780964</v>
      </c>
      <c r="H25" s="38"/>
    </row>
    <row r="26" spans="1:8" ht="39.75" customHeight="1">
      <c r="A26" s="13" t="s">
        <v>52</v>
      </c>
      <c r="B26" s="14" t="s">
        <v>53</v>
      </c>
      <c r="C26" s="15">
        <v>115949.9</v>
      </c>
      <c r="D26" s="16">
        <v>108771.5</v>
      </c>
      <c r="E26" s="16">
        <v>100470</v>
      </c>
      <c r="F26" s="32">
        <f aca="true" t="shared" si="3" ref="F26:F34">SUM(E26/C26)</f>
        <v>0.8664949258257231</v>
      </c>
      <c r="G26" s="32">
        <f aca="true" t="shared" si="4" ref="G26:G49">SUM(E26/D26)</f>
        <v>0.9236794564752716</v>
      </c>
      <c r="H26" s="27" t="s">
        <v>106</v>
      </c>
    </row>
    <row r="27" spans="1:8" ht="39" customHeight="1">
      <c r="A27" s="13" t="s">
        <v>54</v>
      </c>
      <c r="B27" s="14" t="s">
        <v>55</v>
      </c>
      <c r="C27" s="15">
        <v>0</v>
      </c>
      <c r="D27" s="16">
        <v>900.2</v>
      </c>
      <c r="E27" s="16">
        <v>879.1</v>
      </c>
      <c r="F27" s="32" t="e">
        <f t="shared" si="3"/>
        <v>#DIV/0!</v>
      </c>
      <c r="G27" s="32">
        <f t="shared" si="4"/>
        <v>0.9765607642746056</v>
      </c>
      <c r="H27" s="27"/>
    </row>
    <row r="28" spans="1:8" s="3" customFormat="1" ht="24.75" customHeight="1">
      <c r="A28" s="9" t="s">
        <v>15</v>
      </c>
      <c r="B28" s="10" t="s">
        <v>16</v>
      </c>
      <c r="C28" s="12">
        <f>C29+C30+C31+C32</f>
        <v>25824.999999999996</v>
      </c>
      <c r="D28" s="12">
        <f>D29+D30+D31+D32</f>
        <v>72069.1</v>
      </c>
      <c r="E28" s="12">
        <f>E29+E30+E31+E32</f>
        <v>62943.2</v>
      </c>
      <c r="F28" s="32">
        <f t="shared" si="3"/>
        <v>2.4372971926427884</v>
      </c>
      <c r="G28" s="32">
        <f t="shared" si="4"/>
        <v>0.8733729157156117</v>
      </c>
      <c r="H28" s="26"/>
    </row>
    <row r="29" spans="1:8" s="3" customFormat="1" ht="26.25" customHeight="1">
      <c r="A29" s="13" t="s">
        <v>39</v>
      </c>
      <c r="B29" s="14" t="s">
        <v>70</v>
      </c>
      <c r="C29" s="15">
        <v>50</v>
      </c>
      <c r="D29" s="16">
        <v>23396.5</v>
      </c>
      <c r="E29" s="16">
        <v>16756.3</v>
      </c>
      <c r="F29" s="32">
        <f t="shared" si="3"/>
        <v>335.126</v>
      </c>
      <c r="G29" s="32">
        <f t="shared" si="4"/>
        <v>0.7161883187656273</v>
      </c>
      <c r="H29" s="27" t="s">
        <v>115</v>
      </c>
    </row>
    <row r="30" spans="1:8" s="3" customFormat="1" ht="26.25" customHeight="1">
      <c r="A30" s="13" t="s">
        <v>17</v>
      </c>
      <c r="B30" s="14" t="s">
        <v>18</v>
      </c>
      <c r="C30" s="15">
        <v>13603.8</v>
      </c>
      <c r="D30" s="16">
        <v>12107.1</v>
      </c>
      <c r="E30" s="16">
        <v>10003</v>
      </c>
      <c r="F30" s="32">
        <f t="shared" si="3"/>
        <v>0.7353092518266955</v>
      </c>
      <c r="G30" s="32">
        <f t="shared" si="4"/>
        <v>0.8262094143106111</v>
      </c>
      <c r="H30" s="27" t="s">
        <v>116</v>
      </c>
    </row>
    <row r="31" spans="1:8" ht="24.75" customHeight="1">
      <c r="A31" s="13" t="s">
        <v>71</v>
      </c>
      <c r="B31" s="14" t="s">
        <v>72</v>
      </c>
      <c r="C31" s="15">
        <v>6948.4</v>
      </c>
      <c r="D31" s="16">
        <v>14556</v>
      </c>
      <c r="E31" s="16">
        <v>14174.4</v>
      </c>
      <c r="F31" s="32">
        <f t="shared" si="3"/>
        <v>2.0399516435438376</v>
      </c>
      <c r="G31" s="32">
        <f t="shared" si="4"/>
        <v>0.9737840065952185</v>
      </c>
      <c r="H31" s="27" t="s">
        <v>115</v>
      </c>
    </row>
    <row r="32" spans="1:8" ht="37.5">
      <c r="A32" s="13" t="s">
        <v>90</v>
      </c>
      <c r="B32" s="14" t="s">
        <v>91</v>
      </c>
      <c r="C32" s="15">
        <v>5222.8</v>
      </c>
      <c r="D32" s="16">
        <v>22009.5</v>
      </c>
      <c r="E32" s="16">
        <v>22009.5</v>
      </c>
      <c r="F32" s="32">
        <f t="shared" si="3"/>
        <v>4.214118863444895</v>
      </c>
      <c r="G32" s="32">
        <f t="shared" si="4"/>
        <v>1</v>
      </c>
      <c r="H32" s="27"/>
    </row>
    <row r="33" spans="1:8" s="3" customFormat="1" ht="24.75" customHeight="1">
      <c r="A33" s="9" t="s">
        <v>19</v>
      </c>
      <c r="B33" s="10" t="s">
        <v>20</v>
      </c>
      <c r="C33" s="12">
        <f>C34+C35+C36+C37+C38+C39</f>
        <v>438883.89999999997</v>
      </c>
      <c r="D33" s="12">
        <f>D34+D35+D36+D37+D38+D39</f>
        <v>835957.6</v>
      </c>
      <c r="E33" s="12">
        <f>E34+E35+E36+E37+E38+E39</f>
        <v>817986.0999999999</v>
      </c>
      <c r="F33" s="32">
        <f t="shared" si="3"/>
        <v>1.863786983300139</v>
      </c>
      <c r="G33" s="32">
        <f t="shared" si="4"/>
        <v>0.9785019000963684</v>
      </c>
      <c r="H33" s="40"/>
    </row>
    <row r="34" spans="1:8" ht="26.25" customHeight="1">
      <c r="A34" s="13" t="s">
        <v>21</v>
      </c>
      <c r="B34" s="14" t="s">
        <v>22</v>
      </c>
      <c r="C34" s="15">
        <v>194737</v>
      </c>
      <c r="D34" s="16">
        <v>296098.8</v>
      </c>
      <c r="E34" s="16">
        <v>282562.2</v>
      </c>
      <c r="F34" s="32">
        <f t="shared" si="3"/>
        <v>1.4509939045995368</v>
      </c>
      <c r="G34" s="32">
        <f t="shared" si="4"/>
        <v>0.9542835026687039</v>
      </c>
      <c r="H34" s="27"/>
    </row>
    <row r="35" spans="1:8" ht="27.75" customHeight="1">
      <c r="A35" s="13" t="s">
        <v>23</v>
      </c>
      <c r="B35" s="14" t="s">
        <v>24</v>
      </c>
      <c r="C35" s="15">
        <v>225219</v>
      </c>
      <c r="D35" s="16">
        <v>495730.7</v>
      </c>
      <c r="E35" s="16">
        <v>491410.5</v>
      </c>
      <c r="F35" s="32">
        <f aca="true" t="shared" si="5" ref="F35:F49">SUM(E35/C35)</f>
        <v>2.1819229283497394</v>
      </c>
      <c r="G35" s="32">
        <f t="shared" si="4"/>
        <v>0.991285187703727</v>
      </c>
      <c r="H35" s="27"/>
    </row>
    <row r="36" spans="1:8" ht="30" customHeight="1">
      <c r="A36" s="13" t="s">
        <v>99</v>
      </c>
      <c r="B36" s="14" t="s">
        <v>100</v>
      </c>
      <c r="C36" s="15">
        <v>14311.5</v>
      </c>
      <c r="D36" s="16">
        <v>24755.3</v>
      </c>
      <c r="E36" s="16">
        <v>24707.7</v>
      </c>
      <c r="F36" s="32">
        <f t="shared" si="5"/>
        <v>1.7264228068336653</v>
      </c>
      <c r="G36" s="32">
        <f t="shared" si="4"/>
        <v>0.9980771794322832</v>
      </c>
      <c r="H36" s="38"/>
    </row>
    <row r="37" spans="1:8" ht="56.25">
      <c r="A37" s="13" t="s">
        <v>83</v>
      </c>
      <c r="B37" s="14" t="s">
        <v>84</v>
      </c>
      <c r="C37" s="15">
        <v>0</v>
      </c>
      <c r="D37" s="16">
        <v>216.6</v>
      </c>
      <c r="E37" s="16">
        <v>159.2</v>
      </c>
      <c r="F37" s="32">
        <v>0</v>
      </c>
      <c r="G37" s="32">
        <f t="shared" si="4"/>
        <v>0.7349953831948292</v>
      </c>
      <c r="H37" s="27" t="s">
        <v>119</v>
      </c>
    </row>
    <row r="38" spans="1:8" ht="37.5" customHeight="1">
      <c r="A38" s="13" t="s">
        <v>25</v>
      </c>
      <c r="B38" s="14" t="s">
        <v>26</v>
      </c>
      <c r="C38" s="15">
        <v>1130.3</v>
      </c>
      <c r="D38" s="16">
        <v>7138.5</v>
      </c>
      <c r="E38" s="16">
        <v>7134.1</v>
      </c>
      <c r="F38" s="32">
        <f t="shared" si="5"/>
        <v>6.311687162700169</v>
      </c>
      <c r="G38" s="32">
        <f t="shared" si="4"/>
        <v>0.9993836240106465</v>
      </c>
      <c r="H38" s="42"/>
    </row>
    <row r="39" spans="1:8" ht="27.75" customHeight="1">
      <c r="A39" s="13" t="s">
        <v>27</v>
      </c>
      <c r="B39" s="14" t="s">
        <v>28</v>
      </c>
      <c r="C39" s="15">
        <v>3486.1</v>
      </c>
      <c r="D39" s="16">
        <v>12017.7</v>
      </c>
      <c r="E39" s="16">
        <v>12012.4</v>
      </c>
      <c r="F39" s="32">
        <f t="shared" si="5"/>
        <v>3.4457990304351567</v>
      </c>
      <c r="G39" s="32">
        <f t="shared" si="4"/>
        <v>0.9995589838321808</v>
      </c>
      <c r="H39" s="38"/>
    </row>
    <row r="40" spans="1:8" s="3" customFormat="1" ht="25.5" customHeight="1">
      <c r="A40" s="9" t="s">
        <v>29</v>
      </c>
      <c r="B40" s="10" t="s">
        <v>92</v>
      </c>
      <c r="C40" s="11">
        <f>C41+C42</f>
        <v>44636.200000000004</v>
      </c>
      <c r="D40" s="11">
        <f>D41+D42</f>
        <v>73499.8</v>
      </c>
      <c r="E40" s="11">
        <f>E41+E42</f>
        <v>73469.3</v>
      </c>
      <c r="F40" s="32">
        <f t="shared" si="5"/>
        <v>1.6459577652219497</v>
      </c>
      <c r="G40" s="32">
        <f t="shared" si="4"/>
        <v>0.9995850328844432</v>
      </c>
      <c r="H40" s="38"/>
    </row>
    <row r="41" spans="1:8" ht="26.25" customHeight="1">
      <c r="A41" s="13" t="s">
        <v>30</v>
      </c>
      <c r="B41" s="14" t="s">
        <v>31</v>
      </c>
      <c r="C41" s="15">
        <v>42448.9</v>
      </c>
      <c r="D41" s="16">
        <v>65216.1</v>
      </c>
      <c r="E41" s="16">
        <v>65215.8</v>
      </c>
      <c r="F41" s="32">
        <f>SUM(D41/C41)</f>
        <v>1.5363436979521259</v>
      </c>
      <c r="G41" s="32">
        <f t="shared" si="4"/>
        <v>0.9999953999089183</v>
      </c>
      <c r="H41" s="27"/>
    </row>
    <row r="42" spans="1:8" ht="26.25" customHeight="1">
      <c r="A42" s="13" t="s">
        <v>73</v>
      </c>
      <c r="B42" s="14" t="s">
        <v>43</v>
      </c>
      <c r="C42" s="15">
        <v>2187.3</v>
      </c>
      <c r="D42" s="16">
        <v>8283.7</v>
      </c>
      <c r="E42" s="16">
        <v>8253.5</v>
      </c>
      <c r="F42" s="32">
        <f>SUM(D42/C42)</f>
        <v>3.787180542221003</v>
      </c>
      <c r="G42" s="32">
        <f t="shared" si="4"/>
        <v>0.9963542861281793</v>
      </c>
      <c r="H42" s="27"/>
    </row>
    <row r="43" spans="1:8" s="3" customFormat="1" ht="31.5" customHeight="1">
      <c r="A43" s="9" t="s">
        <v>32</v>
      </c>
      <c r="B43" s="10" t="s">
        <v>33</v>
      </c>
      <c r="C43" s="11">
        <f>C44+C45+C46+C47</f>
        <v>17352.2</v>
      </c>
      <c r="D43" s="11">
        <f>D44+D45+D46+D47</f>
        <v>21333.899999999998</v>
      </c>
      <c r="E43" s="11">
        <f>E44+E45+E46+E47</f>
        <v>19519.8</v>
      </c>
      <c r="F43" s="32">
        <f>SUM(D43/C43)</f>
        <v>1.2294636991274879</v>
      </c>
      <c r="G43" s="32">
        <f t="shared" si="4"/>
        <v>0.914966321207093</v>
      </c>
      <c r="H43" s="40"/>
    </row>
    <row r="44" spans="1:8" ht="26.25" customHeight="1">
      <c r="A44" s="13" t="s">
        <v>34</v>
      </c>
      <c r="B44" s="14" t="s">
        <v>35</v>
      </c>
      <c r="C44" s="15">
        <v>1908</v>
      </c>
      <c r="D44" s="16">
        <v>2328.3</v>
      </c>
      <c r="E44" s="16">
        <v>2328.3</v>
      </c>
      <c r="F44" s="32">
        <f>SUM(D44/C44)</f>
        <v>1.2202830188679246</v>
      </c>
      <c r="G44" s="32">
        <f t="shared" si="4"/>
        <v>1</v>
      </c>
      <c r="H44" s="27"/>
    </row>
    <row r="45" spans="1:8" ht="26.25" customHeight="1">
      <c r="A45" s="13" t="s">
        <v>42</v>
      </c>
      <c r="B45" s="14" t="s">
        <v>85</v>
      </c>
      <c r="C45" s="15">
        <v>708.7</v>
      </c>
      <c r="D45" s="16">
        <v>801.7</v>
      </c>
      <c r="E45" s="16">
        <v>470.2</v>
      </c>
      <c r="F45" s="32">
        <f>SUM(D45/C45)</f>
        <v>1.1312261887963877</v>
      </c>
      <c r="G45" s="32">
        <f t="shared" si="4"/>
        <v>0.5865036796806785</v>
      </c>
      <c r="H45" s="27" t="s">
        <v>117</v>
      </c>
    </row>
    <row r="46" spans="1:8" ht="42.75" customHeight="1">
      <c r="A46" s="13" t="s">
        <v>36</v>
      </c>
      <c r="B46" s="14" t="s">
        <v>50</v>
      </c>
      <c r="C46" s="15">
        <v>14535.5</v>
      </c>
      <c r="D46" s="16">
        <v>18033.1</v>
      </c>
      <c r="E46" s="16">
        <v>16550.5</v>
      </c>
      <c r="F46" s="32">
        <f t="shared" si="5"/>
        <v>1.1386261222524166</v>
      </c>
      <c r="G46" s="32">
        <f t="shared" si="4"/>
        <v>0.9177845184688157</v>
      </c>
      <c r="H46" s="27" t="s">
        <v>117</v>
      </c>
    </row>
    <row r="47" spans="1:8" ht="36.75" customHeight="1">
      <c r="A47" s="13" t="s">
        <v>37</v>
      </c>
      <c r="B47" s="14" t="s">
        <v>51</v>
      </c>
      <c r="C47" s="15">
        <v>200</v>
      </c>
      <c r="D47" s="16">
        <v>170.8</v>
      </c>
      <c r="E47" s="16">
        <v>170.8</v>
      </c>
      <c r="F47" s="32">
        <f t="shared" si="5"/>
        <v>0.8540000000000001</v>
      </c>
      <c r="G47" s="32">
        <f t="shared" si="4"/>
        <v>1</v>
      </c>
      <c r="H47" s="27"/>
    </row>
    <row r="48" spans="1:8" ht="30" customHeight="1">
      <c r="A48" s="9" t="s">
        <v>45</v>
      </c>
      <c r="B48" s="10" t="s">
        <v>49</v>
      </c>
      <c r="C48" s="18">
        <f>C49</f>
        <v>4121.2</v>
      </c>
      <c r="D48" s="18">
        <f>D49</f>
        <v>7061.5</v>
      </c>
      <c r="E48" s="18">
        <f>E49</f>
        <v>7057.2</v>
      </c>
      <c r="F48" s="32">
        <f t="shared" si="5"/>
        <v>1.7124138600407648</v>
      </c>
      <c r="G48" s="32">
        <f t="shared" si="4"/>
        <v>0.9993910642214827</v>
      </c>
      <c r="H48" s="39"/>
    </row>
    <row r="49" spans="1:8" ht="30" customHeight="1">
      <c r="A49" s="13" t="s">
        <v>46</v>
      </c>
      <c r="B49" s="14" t="s">
        <v>74</v>
      </c>
      <c r="C49" s="15">
        <v>4121.2</v>
      </c>
      <c r="D49" s="16">
        <v>7061.5</v>
      </c>
      <c r="E49" s="16">
        <v>7057.2</v>
      </c>
      <c r="F49" s="32">
        <f t="shared" si="5"/>
        <v>1.7124138600407648</v>
      </c>
      <c r="G49" s="32">
        <f t="shared" si="4"/>
        <v>0.9993910642214827</v>
      </c>
      <c r="H49" s="41"/>
    </row>
    <row r="50" spans="1:8" ht="20.25" customHeight="1">
      <c r="A50" s="9" t="s">
        <v>93</v>
      </c>
      <c r="B50" s="10" t="s">
        <v>95</v>
      </c>
      <c r="C50" s="18"/>
      <c r="D50" s="18"/>
      <c r="E50" s="18"/>
      <c r="F50" s="35"/>
      <c r="G50" s="35"/>
      <c r="H50" s="39"/>
    </row>
    <row r="51" spans="1:8" ht="18.75" customHeight="1">
      <c r="A51" s="13" t="s">
        <v>94</v>
      </c>
      <c r="B51" s="14" t="s">
        <v>96</v>
      </c>
      <c r="C51" s="15"/>
      <c r="D51" s="16"/>
      <c r="E51" s="16"/>
      <c r="F51" s="36"/>
      <c r="G51" s="32"/>
      <c r="H51" s="41"/>
    </row>
    <row r="52" spans="1:8" ht="36" customHeight="1">
      <c r="A52" s="9" t="s">
        <v>75</v>
      </c>
      <c r="B52" s="10" t="s">
        <v>41</v>
      </c>
      <c r="C52" s="18">
        <f>C53</f>
        <v>3909</v>
      </c>
      <c r="D52" s="18">
        <f>D53</f>
        <v>6343</v>
      </c>
      <c r="E52" s="18">
        <f>E53</f>
        <v>6343</v>
      </c>
      <c r="F52" s="32">
        <f>SUM(E52/C52)</f>
        <v>1.6226656433870554</v>
      </c>
      <c r="G52" s="32">
        <f>SUM(E52/D52)</f>
        <v>1</v>
      </c>
      <c r="H52" s="39"/>
    </row>
    <row r="53" spans="1:8" ht="39" customHeight="1">
      <c r="A53" s="13" t="s">
        <v>76</v>
      </c>
      <c r="B53" s="14" t="s">
        <v>77</v>
      </c>
      <c r="C53" s="15">
        <v>3909</v>
      </c>
      <c r="D53" s="16">
        <v>6343</v>
      </c>
      <c r="E53" s="16">
        <v>6343</v>
      </c>
      <c r="F53" s="32">
        <f>SUM(E53/C53)</f>
        <v>1.6226656433870554</v>
      </c>
      <c r="G53" s="32">
        <f>SUM(E53/D53)</f>
        <v>1</v>
      </c>
      <c r="H53" s="29"/>
    </row>
    <row r="54" spans="1:8" ht="55.5" customHeight="1">
      <c r="A54" s="9" t="s">
        <v>78</v>
      </c>
      <c r="B54" s="10" t="s">
        <v>79</v>
      </c>
      <c r="C54" s="18"/>
      <c r="D54" s="18"/>
      <c r="E54" s="18"/>
      <c r="F54" s="32"/>
      <c r="G54" s="32"/>
      <c r="H54" s="39"/>
    </row>
    <row r="55" spans="1:8" ht="59.25" customHeight="1">
      <c r="A55" s="13" t="s">
        <v>80</v>
      </c>
      <c r="B55" s="14" t="s">
        <v>81</v>
      </c>
      <c r="C55" s="15"/>
      <c r="D55" s="16"/>
      <c r="E55" s="16"/>
      <c r="F55" s="32"/>
      <c r="G55" s="32"/>
      <c r="H55" s="41"/>
    </row>
    <row r="56" spans="1:8" ht="39" customHeight="1">
      <c r="A56" s="13" t="s">
        <v>80</v>
      </c>
      <c r="B56" s="14" t="s">
        <v>103</v>
      </c>
      <c r="C56" s="15"/>
      <c r="D56" s="16"/>
      <c r="E56" s="16"/>
      <c r="F56" s="37"/>
      <c r="G56" s="37"/>
      <c r="H56" s="41"/>
    </row>
    <row r="57" spans="1:8" s="3" customFormat="1" ht="39" customHeight="1">
      <c r="A57" s="20"/>
      <c r="B57" s="20" t="s">
        <v>38</v>
      </c>
      <c r="C57" s="21">
        <f>C8+C16+C18+C23+C28+C33+C40+C43+C48+C50+C52+C54</f>
        <v>740188.7999999998</v>
      </c>
      <c r="D57" s="21">
        <f>D8+D16+D18+D23+D28+D33+D40+D43+D48+D50+D52+D54</f>
        <v>1289696.7</v>
      </c>
      <c r="E57" s="21">
        <f>E8+E16+E18+E23+E28+E33+E40+E43+E48+E50+E52+E54</f>
        <v>1251147.5</v>
      </c>
      <c r="F57" s="32">
        <f>SUM(E57/C57)</f>
        <v>1.690308607749807</v>
      </c>
      <c r="G57" s="32">
        <f>SUM(E57/D57)</f>
        <v>0.9701098715690286</v>
      </c>
      <c r="H57" s="40"/>
    </row>
    <row r="58" spans="3:5" ht="15.75">
      <c r="C58" s="6"/>
      <c r="D58" s="6"/>
      <c r="E58" s="6"/>
    </row>
  </sheetData>
  <sheetProtection/>
  <mergeCells count="9">
    <mergeCell ref="H6:H7"/>
    <mergeCell ref="C6:C7"/>
    <mergeCell ref="F6:G6"/>
    <mergeCell ref="A2:G2"/>
    <mergeCell ref="A3:G3"/>
    <mergeCell ref="E6:E7"/>
    <mergeCell ref="D6:D7"/>
    <mergeCell ref="B6:B7"/>
    <mergeCell ref="A6:A7"/>
  </mergeCells>
  <printOptions horizontalCentered="1"/>
  <pageMargins left="0.984251968503937" right="0.3937007874015748" top="0.3937007874015748" bottom="0.1968503937007874" header="0.5118110236220472" footer="0.5118110236220472"/>
  <pageSetup firstPageNumber="5" useFirstPageNumber="1" fitToHeight="2"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Зеленина</dc:creator>
  <cp:keywords/>
  <dc:description/>
  <cp:lastModifiedBy>Лариса</cp:lastModifiedBy>
  <cp:lastPrinted>2022-01-30T14:43:20Z</cp:lastPrinted>
  <dcterms:created xsi:type="dcterms:W3CDTF">2005-11-22T09:25:41Z</dcterms:created>
  <dcterms:modified xsi:type="dcterms:W3CDTF">2022-01-31T04:56:39Z</dcterms:modified>
  <cp:category/>
  <cp:version/>
  <cp:contentType/>
  <cp:contentStatus/>
</cp:coreProperties>
</file>