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35" windowWidth="14940" windowHeight="8220" activeTab="0"/>
  </bookViews>
  <sheets>
    <sheet name="на 31.12.2022 г. " sheetId="1" r:id="rId1"/>
    <sheet name="Лист1" sheetId="2" r:id="rId2"/>
  </sheets>
  <externalReferences>
    <externalReference r:id="rId5"/>
  </externalReferences>
  <definedNames>
    <definedName name="acc2">#REF!</definedName>
    <definedName name="add_bk">#REF!</definedName>
    <definedName name="add_bk_n">#REF!</definedName>
    <definedName name="Boss_FIO">#REF!</definedName>
    <definedName name="Buh_Dol">#REF!</definedName>
    <definedName name="Buh_FIO">#REF!</definedName>
    <definedName name="cacc2">#REF!</definedName>
    <definedName name="cadd_bk">#REF!</definedName>
    <definedName name="cdep">#REF!</definedName>
    <definedName name="cdiv">#REF!</definedName>
    <definedName name="cexp">#REF!</definedName>
    <definedName name="Chef_Dol">#REF!</definedName>
    <definedName name="Chef_FIO">#REF!</definedName>
    <definedName name="citem">#REF!</definedName>
    <definedName name="citem1">#REF!</definedName>
    <definedName name="citem2">#REF!</definedName>
    <definedName name="cmdiv">#REF!</definedName>
    <definedName name="corr_n">#REF!</definedName>
    <definedName name="corr2">#REF!</definedName>
    <definedName name="corr2_cbp">#REF!</definedName>
    <definedName name="corr2_inn">#REF!</definedName>
    <definedName name="corr2_n">#REF!</definedName>
    <definedName name="csfin">#REF!</definedName>
    <definedName name="ctgt">#REF!</definedName>
    <definedName name="ctgt3">#REF!</definedName>
    <definedName name="ctgt5">#REF!</definedName>
    <definedName name="CurentGroup">#REF!</definedName>
    <definedName name="CurRow">#REF!</definedName>
    <definedName name="Data">#REF!</definedName>
    <definedName name="DataFields">#REF!</definedName>
    <definedName name="date">#REF!</definedName>
    <definedName name="dDate1">#REF!</definedName>
    <definedName name="dDate2">#REF!</definedName>
    <definedName name="dep">#REF!</definedName>
    <definedName name="dep_n">#REF!</definedName>
    <definedName name="div">#REF!</definedName>
    <definedName name="div_n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exp">#REF!</definedName>
    <definedName name="exp_n">#REF!</definedName>
    <definedName name="Footer">#REF!</definedName>
    <definedName name="GroupOrder">#REF!</definedName>
    <definedName name="item">#REF!</definedName>
    <definedName name="item_n">#REF!</definedName>
    <definedName name="item1_n">#REF!</definedName>
    <definedName name="item2_n">#REF!</definedName>
    <definedName name="izm">#REF!</definedName>
    <definedName name="link1">#REF!</definedName>
    <definedName name="mdiv_n">#REF!</definedName>
    <definedName name="NastrFields">#REF!</definedName>
    <definedName name="nCheck_1">#REF!</definedName>
    <definedName name="nCheck_2">#REF!</definedName>
    <definedName name="nCheck_5">#REF!</definedName>
    <definedName name="nCheck_6">#REF!</definedName>
    <definedName name="nCheck_7">#REF!</definedName>
    <definedName name="nCheck_8">#REF!</definedName>
    <definedName name="nOtborLink1">#REF!</definedName>
    <definedName name="nOtborLink10">#REF!</definedName>
    <definedName name="nOtborLink2">#REF!</definedName>
    <definedName name="nOtborLink3">#REF!</definedName>
    <definedName name="nOtborLink4">#REF!</definedName>
    <definedName name="nOtborLink5">#REF!</definedName>
    <definedName name="nOtborLink6">#REF!</definedName>
    <definedName name="nOtborLink7">#REF!</definedName>
    <definedName name="nOtborLink8">#REF!</definedName>
    <definedName name="nOtborLink9">#REF!</definedName>
    <definedName name="number">#REF!</definedName>
    <definedName name="obj">#REF!</definedName>
    <definedName name="obj_n">#REF!</definedName>
    <definedName name="PrevGroupValue">#REF!</definedName>
    <definedName name="Rash_Date">#REF!</definedName>
    <definedName name="rcorr_inn">#REF!</definedName>
    <definedName name="rcorr_n">#REF!</definedName>
    <definedName name="s_1">#REF!</definedName>
    <definedName name="s_2">#REF!</definedName>
    <definedName name="s_3">#REF!</definedName>
    <definedName name="s_4">#REF!</definedName>
    <definedName name="sfin">#REF!</definedName>
    <definedName name="sfin_n">#REF!</definedName>
    <definedName name="ss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tgt">#REF!</definedName>
    <definedName name="tgt_n">#REF!</definedName>
    <definedName name="tgt3_n">#REF!</definedName>
    <definedName name="tgt5_n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Titles" localSheetId="0">'на 31.12.2022 г. '!$6:$6</definedName>
    <definedName name="_xlnm.Print_Area" localSheetId="0">'на 31.12.2022 г. '!$A$1:$I$55</definedName>
  </definedNames>
  <calcPr fullCalcOnLoad="1"/>
</workbook>
</file>

<file path=xl/sharedStrings.xml><?xml version="1.0" encoding="utf-8"?>
<sst xmlns="http://schemas.openxmlformats.org/spreadsheetml/2006/main" count="119" uniqueCount="112">
  <si>
    <t>Код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</si>
  <si>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</si>
  <si>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</si>
  <si>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</si>
  <si>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местного самоуправления</t>
  </si>
  <si>
    <t>0104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</si>
  <si>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</si>
  <si>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</si>
  <si>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</si>
  <si>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</si>
  <si>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0309</t>
  </si>
  <si>
    <t>0400</t>
  </si>
  <si>
    <t>Национальная экономика</t>
  </si>
  <si>
    <t>0405</t>
  </si>
  <si>
    <t>Сельское хозяйство и рыболовство</t>
  </si>
  <si>
    <t>0500</t>
  </si>
  <si>
    <t>Жилищно-коммунальное хозяйство</t>
  </si>
  <si>
    <t>0502</t>
  </si>
  <si>
    <t>Коммунальное хозяйство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</si>
  <si>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</si>
  <si>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</si>
  <si>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</si>
  <si>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</si>
  <si>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</si>
  <si>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</si>
  <si>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</si>
  <si>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</si>
  <si>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</si>
  <si>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</si>
  <si>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</si>
  <si>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0801</t>
  </si>
  <si>
    <t>Культура</t>
  </si>
  <si>
    <t>1000</t>
  </si>
  <si>
    <t>Социальная политика</t>
  </si>
  <si>
    <t>1001</t>
  </si>
  <si>
    <t>Пенсионное обеспечение</t>
  </si>
  <si>
    <t>1004</t>
  </si>
  <si>
    <t>1006</t>
  </si>
  <si>
    <t>ИТОГО РАСХОДОВ</t>
  </si>
  <si>
    <t>0501</t>
  </si>
  <si>
    <t>0102</t>
  </si>
  <si>
    <t>Обслуживание государственного и муниципального долга</t>
  </si>
  <si>
    <t>1003</t>
  </si>
  <si>
    <t>Другие вопросы в области культуры</t>
  </si>
  <si>
    <t>Функционирование высшего должностного лица субъекта Российской Федерации и органа местного самоуправления</t>
  </si>
  <si>
    <t>1100</t>
  </si>
  <si>
    <t>1101</t>
  </si>
  <si>
    <t>Расходы</t>
  </si>
  <si>
    <t>кассовое исполнение</t>
  </si>
  <si>
    <t>Физическая культура и спорт</t>
  </si>
  <si>
    <t>Охрана семьи и детства</t>
  </si>
  <si>
    <t>Другие вопросы в области  социальной политики</t>
  </si>
  <si>
    <t>0409</t>
  </si>
  <si>
    <t>Дорожное хозяйство</t>
  </si>
  <si>
    <t>0412</t>
  </si>
  <si>
    <t>Другие вопросы в области национальной экономики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</si>
  <si>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</si>
  <si>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</si>
  <si>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0105</t>
  </si>
  <si>
    <t>Судебная система</t>
  </si>
  <si>
    <t>АНАЛИЗ</t>
  </si>
  <si>
    <t>% исполнения</t>
  </si>
  <si>
    <t>к утвержденному плану</t>
  </si>
  <si>
    <t>к уточненному плану</t>
  </si>
  <si>
    <t>тыс.руб.</t>
  </si>
  <si>
    <t>0113</t>
  </si>
  <si>
    <t>0200</t>
  </si>
  <si>
    <t>Национальная оборона</t>
  </si>
  <si>
    <t>0203</t>
  </si>
  <si>
    <t>Мобилизационная и вневойсковая подготовка</t>
  </si>
  <si>
    <t>Жилищное хозяйство</t>
  </si>
  <si>
    <t>0503</t>
  </si>
  <si>
    <t>Благоустройство</t>
  </si>
  <si>
    <t>0804</t>
  </si>
  <si>
    <t xml:space="preserve">Физическая культура </t>
  </si>
  <si>
    <t>1300</t>
  </si>
  <si>
    <t>1301</t>
  </si>
  <si>
    <t>Обслуживание государственного внутреннего  и муниципального долга</t>
  </si>
  <si>
    <t>Защита населения и территории от чрезвычайных ситуаций природного и техногенного характера, гражданская оборона</t>
  </si>
  <si>
    <t>0705</t>
  </si>
  <si>
    <t>Социальное обеспечение населения</t>
  </si>
  <si>
    <t>0111</t>
  </si>
  <si>
    <t>Резервные фонды</t>
  </si>
  <si>
    <t>0505</t>
  </si>
  <si>
    <t>Другие вопросы в области коммунального хозяйства</t>
  </si>
  <si>
    <t>Культура, кинематография</t>
  </si>
  <si>
    <t>1200</t>
  </si>
  <si>
    <t>1202</t>
  </si>
  <si>
    <t>Средства массовой информации</t>
  </si>
  <si>
    <t>Периодическая печать и издательства</t>
  </si>
  <si>
    <t>0314</t>
  </si>
  <si>
    <t>Другие вопросы в области национальной безопасности и правоохранительной деятельности</t>
  </si>
  <si>
    <t>0703</t>
  </si>
  <si>
    <t>Дополнительное образование детей</t>
  </si>
  <si>
    <t>0310</t>
  </si>
  <si>
    <t>Обеспечение пожарной безопасности</t>
  </si>
  <si>
    <t>Пояснения причин отклонения</t>
  </si>
  <si>
    <t>Профессиональная подготовка</t>
  </si>
  <si>
    <t>Утверждено по бюджету на 2022 год</t>
  </si>
  <si>
    <t>Уточненный план на       2022 год</t>
  </si>
  <si>
    <t>Расходы по мере поступления МБТ</t>
  </si>
  <si>
    <t>0600</t>
  </si>
  <si>
    <t>0605</t>
  </si>
  <si>
    <t>Охрана окружающей среды</t>
  </si>
  <si>
    <t xml:space="preserve">Другие вопросы в области охраны окружающей среды </t>
  </si>
  <si>
    <t>исполнения бюджета муниципального образования "Муниципальный округ Кизнерский район Удмуртской Републики"    на  31 декабря 2022 года  по расходам</t>
  </si>
  <si>
    <t>1102</t>
  </si>
  <si>
    <t>Массовый спорт</t>
  </si>
  <si>
    <t>Расходы осуществляются по заявительному характеру и поступлению МБТ</t>
  </si>
  <si>
    <t>Остаток средств по целевым дотациям. Расходы произведены по предъявленным документам.</t>
  </si>
  <si>
    <t>Расходы по мере поступления МБТ.Средства поступили последним днем финансового года.</t>
  </si>
  <si>
    <t>Исполнитель                                                                                    Л.В. Елисеева</t>
  </si>
</sst>
</file>

<file path=xl/styles.xml><?xml version="1.0" encoding="utf-8"?>
<styleSheet xmlns="http://schemas.openxmlformats.org/spreadsheetml/2006/main">
  <numFmts count="6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\ &quot;р.&quot;;\-#,##0\ &quot;р.&quot;"/>
    <numFmt numFmtId="178" formatCode="#,##0\ &quot;р.&quot;;[Red]\-#,##0\ &quot;р.&quot;"/>
    <numFmt numFmtId="179" formatCode="#,##0.00\ &quot;р.&quot;;\-#,##0.00\ &quot;р.&quot;"/>
    <numFmt numFmtId="180" formatCode="#,##0.00\ &quot;р.&quot;;[Red]\-#,##0.00\ &quot;р.&quot;"/>
    <numFmt numFmtId="181" formatCode="_-* #,##0\ &quot;р.&quot;_-;\-* #,##0\ &quot;р.&quot;_-;_-* &quot;-&quot;\ &quot;р.&quot;_-;_-@_-"/>
    <numFmt numFmtId="182" formatCode="_-* #,##0\ _р_._-;\-* #,##0\ _р_._-;_-* &quot;-&quot;\ _р_._-;_-@_-"/>
    <numFmt numFmtId="183" formatCode="_-* #,##0.00\ &quot;р.&quot;_-;\-* #,##0.00\ &quot;р.&quot;_-;_-* &quot;-&quot;??\ &quot;р.&quot;_-;_-@_-"/>
    <numFmt numFmtId="184" formatCode="_-* #,##0.00\ _р_._-;\-* #,##0.00\ _р_._-;_-* &quot;-&quot;??\ _р_._-;_-@_-"/>
    <numFmt numFmtId="185" formatCode="0.0"/>
    <numFmt numFmtId="186" formatCode="0.000"/>
    <numFmt numFmtId="187" formatCode="#,##0.0"/>
    <numFmt numFmtId="188" formatCode="#,##0.0&quot;р.&quot;"/>
    <numFmt numFmtId="189" formatCode="0.0%"/>
    <numFmt numFmtId="190" formatCode="General_)"/>
    <numFmt numFmtId="191" formatCode="0.0000"/>
    <numFmt numFmtId="192" formatCode="d/m"/>
    <numFmt numFmtId="193" formatCode="#,##0\ &quot;mk&quot;;\-#,##0\ &quot;mk&quot;"/>
    <numFmt numFmtId="194" formatCode="#,##0\ &quot;mk&quot;;[Red]\-#,##0\ &quot;mk&quot;"/>
    <numFmt numFmtId="195" formatCode="#,##0.00\ &quot;mk&quot;;\-#,##0.00\ &quot;mk&quot;"/>
    <numFmt numFmtId="196" formatCode="#,##0.00\ &quot;mk&quot;;[Red]\-#,##0.00\ &quot;mk&quot;"/>
    <numFmt numFmtId="197" formatCode="_-* #,##0\ &quot;mk&quot;_-;\-* #,##0\ &quot;mk&quot;_-;_-* &quot;-&quot;\ &quot;mk&quot;_-;_-@_-"/>
    <numFmt numFmtId="198" formatCode="_-* #,##0\ _m_k_-;\-* #,##0\ _m_k_-;_-* &quot;-&quot;\ _m_k_-;_-@_-"/>
    <numFmt numFmtId="199" formatCode="_-* #,##0.00\ &quot;mk&quot;_-;\-* #,##0.00\ &quot;mk&quot;_-;_-* &quot;-&quot;??\ &quot;mk&quot;_-;_-@_-"/>
    <numFmt numFmtId="200" formatCode="_-* #,##0.00\ _m_k_-;\-* #,##0.00\ _m_k_-;_-* &quot;-&quot;??\ _m_k_-;_-@_-"/>
    <numFmt numFmtId="201" formatCode="#,##0.00&quot;р.&quot;"/>
    <numFmt numFmtId="202" formatCode="#,##0&quot;р.&quot;"/>
    <numFmt numFmtId="203" formatCode="0.00000"/>
    <numFmt numFmtId="204" formatCode="0.0000000"/>
    <numFmt numFmtId="205" formatCode="0.000000"/>
    <numFmt numFmtId="206" formatCode="_-* #,##0.0\ _р_._-;\-* #,##0.0\ _р_._-;_-* &quot;-&quot;\ _р_._-;_-@_-"/>
    <numFmt numFmtId="207" formatCode="#,##0.0_р_."/>
    <numFmt numFmtId="208" formatCode="0_ ;\-0\ "/>
    <numFmt numFmtId="209" formatCode="#,##0_р_."/>
    <numFmt numFmtId="210" formatCode="0.00000000"/>
    <numFmt numFmtId="211" formatCode="#,##0.0000"/>
    <numFmt numFmtId="212" formatCode="#,##0.000"/>
    <numFmt numFmtId="213" formatCode="_-* #,##0.0_р_._-;\-* #,##0.0_р_._-;_-* &quot;-&quot;??_р_._-;_-@_-"/>
    <numFmt numFmtId="214" formatCode="#,##0_ ;\-#,##0\ "/>
    <numFmt numFmtId="215" formatCode="_-* #,##0_р_._-;\-* #,##0_р_._-;_-* &quot;-&quot;??_р_._-;_-@_-"/>
    <numFmt numFmtId="216" formatCode="0.000000000"/>
    <numFmt numFmtId="217" formatCode="0.0000000000"/>
    <numFmt numFmtId="218" formatCode="mmm/yyyy"/>
    <numFmt numFmtId="219" formatCode="0000"/>
    <numFmt numFmtId="220" formatCode="#,##0.00000"/>
    <numFmt numFmtId="221" formatCode="#,##0.000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187" fontId="4" fillId="0" borderId="0" xfId="0" applyNumberFormat="1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49" fontId="7" fillId="33" borderId="10" xfId="0" applyNumberFormat="1" applyFont="1" applyFill="1" applyBorder="1" applyAlignment="1">
      <alignment horizontal="center" vertical="top" wrapText="1"/>
    </xf>
    <xf numFmtId="49" fontId="7" fillId="34" borderId="10" xfId="0" applyNumberFormat="1" applyFont="1" applyFill="1" applyBorder="1" applyAlignment="1">
      <alignment vertical="top" wrapText="1"/>
    </xf>
    <xf numFmtId="187" fontId="5" fillId="3" borderId="10" xfId="0" applyNumberFormat="1" applyFont="1" applyFill="1" applyBorder="1" applyAlignment="1">
      <alignment horizontal="right"/>
    </xf>
    <xf numFmtId="187" fontId="5" fillId="3" borderId="10" xfId="0" applyNumberFormat="1" applyFont="1" applyFill="1" applyBorder="1" applyAlignment="1">
      <alignment/>
    </xf>
    <xf numFmtId="49" fontId="8" fillId="33" borderId="10" xfId="0" applyNumberFormat="1" applyFont="1" applyFill="1" applyBorder="1" applyAlignment="1">
      <alignment horizontal="center" vertical="top" wrapText="1"/>
    </xf>
    <xf numFmtId="49" fontId="8" fillId="33" borderId="10" xfId="0" applyNumberFormat="1" applyFont="1" applyFill="1" applyBorder="1" applyAlignment="1">
      <alignment vertical="top" wrapText="1"/>
    </xf>
    <xf numFmtId="187" fontId="8" fillId="33" borderId="10" xfId="0" applyNumberFormat="1" applyFont="1" applyFill="1" applyBorder="1" applyAlignment="1">
      <alignment horizontal="right" wrapText="1"/>
    </xf>
    <xf numFmtId="187" fontId="6" fillId="0" borderId="10" xfId="0" applyNumberFormat="1" applyFont="1" applyBorder="1" applyAlignment="1">
      <alignment/>
    </xf>
    <xf numFmtId="187" fontId="6" fillId="35" borderId="10" xfId="0" applyNumberFormat="1" applyFont="1" applyFill="1" applyBorder="1" applyAlignment="1">
      <alignment/>
    </xf>
    <xf numFmtId="187" fontId="7" fillId="34" borderId="10" xfId="0" applyNumberFormat="1" applyFont="1" applyFill="1" applyBorder="1" applyAlignment="1">
      <alignment horizontal="right" wrapText="1"/>
    </xf>
    <xf numFmtId="0" fontId="5" fillId="0" borderId="10" xfId="0" applyFont="1" applyBorder="1" applyAlignment="1">
      <alignment/>
    </xf>
    <xf numFmtId="187" fontId="5" fillId="0" borderId="10" xfId="0" applyNumberFormat="1" applyFont="1" applyBorder="1" applyAlignment="1">
      <alignment horizontal="right"/>
    </xf>
    <xf numFmtId="9" fontId="6" fillId="35" borderId="10" xfId="0" applyNumberFormat="1" applyFont="1" applyFill="1" applyBorder="1" applyAlignment="1">
      <alignment/>
    </xf>
    <xf numFmtId="9" fontId="6" fillId="35" borderId="10" xfId="0" applyNumberFormat="1" applyFont="1" applyFill="1" applyBorder="1" applyAlignment="1">
      <alignment horizontal="right"/>
    </xf>
    <xf numFmtId="0" fontId="4" fillId="35" borderId="0" xfId="0" applyFont="1" applyFill="1" applyAlignment="1">
      <alignment/>
    </xf>
    <xf numFmtId="0" fontId="5" fillId="35" borderId="0" xfId="0" applyFont="1" applyFill="1" applyAlignment="1">
      <alignment horizontal="center"/>
    </xf>
    <xf numFmtId="9" fontId="5" fillId="35" borderId="10" xfId="0" applyNumberFormat="1" applyFont="1" applyFill="1" applyBorder="1" applyAlignment="1">
      <alignment/>
    </xf>
    <xf numFmtId="9" fontId="5" fillId="35" borderId="10" xfId="0" applyNumberFormat="1" applyFont="1" applyFill="1" applyBorder="1" applyAlignment="1">
      <alignment horizontal="right"/>
    </xf>
    <xf numFmtId="189" fontId="3" fillId="0" borderId="10" xfId="0" applyNumberFormat="1" applyFont="1" applyBorder="1" applyAlignment="1">
      <alignment/>
    </xf>
    <xf numFmtId="189" fontId="6" fillId="35" borderId="10" xfId="0" applyNumberFormat="1" applyFont="1" applyFill="1" applyBorder="1" applyAlignment="1">
      <alignment/>
    </xf>
    <xf numFmtId="189" fontId="5" fillId="3" borderId="10" xfId="0" applyNumberFormat="1" applyFont="1" applyFill="1" applyBorder="1" applyAlignment="1">
      <alignment horizontal="right"/>
    </xf>
    <xf numFmtId="189" fontId="6" fillId="0" borderId="10" xfId="0" applyNumberFormat="1" applyFont="1" applyBorder="1" applyAlignment="1">
      <alignment horizontal="right"/>
    </xf>
    <xf numFmtId="0" fontId="6" fillId="35" borderId="11" xfId="0" applyFont="1" applyFill="1" applyBorder="1" applyAlignment="1">
      <alignment horizontal="center" vertical="center" wrapText="1"/>
    </xf>
    <xf numFmtId="0" fontId="0" fillId="35" borderId="12" xfId="0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top" wrapText="1"/>
    </xf>
    <xf numFmtId="189" fontId="3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49" fontId="7" fillId="3" borderId="10" xfId="0" applyNumberFormat="1" applyFont="1" applyFill="1" applyBorder="1" applyAlignment="1">
      <alignment vertical="top" wrapText="1"/>
    </xf>
    <xf numFmtId="187" fontId="7" fillId="3" borderId="10" xfId="0" applyNumberFormat="1" applyFont="1" applyFill="1" applyBorder="1" applyAlignment="1">
      <alignment horizontal="right" wrapText="1"/>
    </xf>
    <xf numFmtId="9" fontId="6" fillId="35" borderId="10" xfId="0" applyNumberFormat="1" applyFont="1" applyFill="1" applyBorder="1" applyAlignment="1">
      <alignment wrapText="1"/>
    </xf>
    <xf numFmtId="0" fontId="6" fillId="35" borderId="10" xfId="0" applyNumberFormat="1" applyFont="1" applyFill="1" applyBorder="1" applyAlignment="1">
      <alignment wrapText="1"/>
    </xf>
    <xf numFmtId="0" fontId="6" fillId="35" borderId="10" xfId="0" applyNumberFormat="1" applyFont="1" applyFill="1" applyBorder="1" applyAlignment="1">
      <alignment horizontal="left" wrapText="1"/>
    </xf>
    <xf numFmtId="0" fontId="6" fillId="0" borderId="10" xfId="0" applyNumberFormat="1" applyFont="1" applyFill="1" applyBorder="1" applyAlignment="1">
      <alignment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дох.рас.02.12.98 II вар" xfId="60"/>
    <cellStyle name="Тысячи_дох.рас.02.12.98 II вар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1087;&#1088;&#1080;&#1083;.1%20&#1088;&#1072;&#1089;&#1093;.&#1091;&#1090;&#1086;&#1095;&#108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 расх (6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tabSelected="1" zoomScale="75" zoomScaleNormal="75" zoomScalePageLayoutView="0" workbookViewId="0" topLeftCell="A49">
      <selection activeCell="B61" sqref="B61"/>
    </sheetView>
  </sheetViews>
  <sheetFormatPr defaultColWidth="9.00390625" defaultRowHeight="12.75"/>
  <cols>
    <col min="1" max="1" width="11.25390625" style="2" customWidth="1"/>
    <col min="2" max="2" width="50.125" style="2" customWidth="1"/>
    <col min="3" max="3" width="18.625" style="2" customWidth="1"/>
    <col min="4" max="4" width="18.00390625" style="2" customWidth="1"/>
    <col min="5" max="5" width="17.125" style="2" customWidth="1"/>
    <col min="6" max="6" width="18.75390625" style="2" customWidth="1"/>
    <col min="7" max="7" width="17.875" style="2" customWidth="1"/>
    <col min="8" max="8" width="46.00390625" style="23" customWidth="1"/>
    <col min="9" max="16384" width="9.125" style="2" customWidth="1"/>
  </cols>
  <sheetData>
    <row r="1" spans="4:5" ht="15.75">
      <c r="D1" s="5"/>
      <c r="E1" s="5"/>
    </row>
    <row r="2" spans="1:8" ht="18.75">
      <c r="A2" s="33" t="s">
        <v>60</v>
      </c>
      <c r="B2" s="33"/>
      <c r="C2" s="33"/>
      <c r="D2" s="33"/>
      <c r="E2" s="33"/>
      <c r="F2" s="33"/>
      <c r="G2" s="33"/>
      <c r="H2" s="24"/>
    </row>
    <row r="3" spans="1:8" ht="57" customHeight="1">
      <c r="A3" s="34" t="s">
        <v>105</v>
      </c>
      <c r="B3" s="34"/>
      <c r="C3" s="34"/>
      <c r="D3" s="34"/>
      <c r="E3" s="34"/>
      <c r="F3" s="34"/>
      <c r="G3" s="34"/>
      <c r="H3" s="24"/>
    </row>
    <row r="5" spans="2:5" ht="15.75">
      <c r="B5" s="1"/>
      <c r="C5" s="1"/>
      <c r="D5" s="4"/>
      <c r="E5" s="4" t="s">
        <v>64</v>
      </c>
    </row>
    <row r="6" spans="1:8" ht="21" customHeight="1">
      <c r="A6" s="35" t="s">
        <v>0</v>
      </c>
      <c r="B6" s="37" t="s">
        <v>47</v>
      </c>
      <c r="C6" s="35" t="s">
        <v>98</v>
      </c>
      <c r="D6" s="35" t="s">
        <v>99</v>
      </c>
      <c r="E6" s="35" t="s">
        <v>48</v>
      </c>
      <c r="F6" s="39" t="s">
        <v>61</v>
      </c>
      <c r="G6" s="40"/>
      <c r="H6" s="31" t="s">
        <v>96</v>
      </c>
    </row>
    <row r="7" spans="1:8" ht="53.25" customHeight="1">
      <c r="A7" s="36"/>
      <c r="B7" s="38"/>
      <c r="C7" s="36"/>
      <c r="D7" s="36"/>
      <c r="E7" s="36"/>
      <c r="F7" s="7" t="s">
        <v>62</v>
      </c>
      <c r="G7" s="8" t="s">
        <v>63</v>
      </c>
      <c r="H7" s="32"/>
    </row>
    <row r="8" spans="1:8" s="3" customFormat="1" ht="31.5" customHeight="1">
      <c r="A8" s="9" t="s">
        <v>1</v>
      </c>
      <c r="B8" s="10" t="s">
        <v>2</v>
      </c>
      <c r="C8" s="11">
        <f>C9+C10+C11+C12+C13+C14+C15</f>
        <v>83761.29999999999</v>
      </c>
      <c r="D8" s="11">
        <f>D9+D10+D11+D12+D13+D14+D15</f>
        <v>143609.3</v>
      </c>
      <c r="E8" s="11">
        <f>E9+E10+E11+E12+E13+E14+E15</f>
        <v>143471</v>
      </c>
      <c r="F8" s="27">
        <f aca="true" t="shared" si="0" ref="F8:F20">SUM(E8/C8)</f>
        <v>1.7128554595021808</v>
      </c>
      <c r="G8" s="27">
        <f aca="true" t="shared" si="1" ref="G8:G20">SUM(E8/D8)</f>
        <v>0.9990369704469001</v>
      </c>
      <c r="H8" s="25"/>
    </row>
    <row r="9" spans="1:8" s="3" customFormat="1" ht="78.75" customHeight="1">
      <c r="A9" s="13" t="s">
        <v>40</v>
      </c>
      <c r="B9" s="14" t="s">
        <v>44</v>
      </c>
      <c r="C9" s="15">
        <v>1427</v>
      </c>
      <c r="D9" s="16">
        <v>2013.5</v>
      </c>
      <c r="E9" s="16">
        <v>2013.5</v>
      </c>
      <c r="F9" s="27">
        <f t="shared" si="0"/>
        <v>1.4110021023125439</v>
      </c>
      <c r="G9" s="27">
        <f t="shared" si="1"/>
        <v>1</v>
      </c>
      <c r="H9" s="21"/>
    </row>
    <row r="10" spans="1:8" ht="76.5" customHeight="1">
      <c r="A10" s="13" t="s">
        <v>3</v>
      </c>
      <c r="B10" s="14" t="s">
        <v>4</v>
      </c>
      <c r="C10" s="15">
        <v>691.6</v>
      </c>
      <c r="D10" s="16">
        <v>1197.6</v>
      </c>
      <c r="E10" s="16">
        <v>1197.6</v>
      </c>
      <c r="F10" s="27">
        <f t="shared" si="0"/>
        <v>1.731636784268363</v>
      </c>
      <c r="G10" s="27">
        <f t="shared" si="1"/>
        <v>1</v>
      </c>
      <c r="H10" s="21"/>
    </row>
    <row r="11" spans="1:8" ht="96" customHeight="1">
      <c r="A11" s="13" t="s">
        <v>5</v>
      </c>
      <c r="B11" s="14" t="s">
        <v>6</v>
      </c>
      <c r="C11" s="15">
        <v>39097.2</v>
      </c>
      <c r="D11" s="16">
        <v>43893.7</v>
      </c>
      <c r="E11" s="16">
        <v>43834.1</v>
      </c>
      <c r="F11" s="27">
        <f t="shared" si="0"/>
        <v>1.1211570138015</v>
      </c>
      <c r="G11" s="27">
        <f t="shared" si="1"/>
        <v>0.9986421741616679</v>
      </c>
      <c r="H11" s="46"/>
    </row>
    <row r="12" spans="1:8" ht="55.5" customHeight="1">
      <c r="A12" s="13" t="s">
        <v>58</v>
      </c>
      <c r="B12" s="14" t="s">
        <v>59</v>
      </c>
      <c r="C12" s="15">
        <v>55</v>
      </c>
      <c r="D12" s="16">
        <v>55</v>
      </c>
      <c r="E12" s="16">
        <v>0</v>
      </c>
      <c r="F12" s="27">
        <f t="shared" si="0"/>
        <v>0</v>
      </c>
      <c r="G12" s="27">
        <f t="shared" si="1"/>
        <v>0</v>
      </c>
      <c r="H12" s="47" t="s">
        <v>100</v>
      </c>
    </row>
    <row r="13" spans="1:8" ht="60.75" customHeight="1">
      <c r="A13" s="13" t="s">
        <v>56</v>
      </c>
      <c r="B13" s="14" t="s">
        <v>57</v>
      </c>
      <c r="C13" s="15">
        <v>5541.4</v>
      </c>
      <c r="D13" s="17">
        <v>6877.8</v>
      </c>
      <c r="E13" s="17">
        <v>6877.8</v>
      </c>
      <c r="F13" s="27">
        <f t="shared" si="0"/>
        <v>1.2411664922221823</v>
      </c>
      <c r="G13" s="27">
        <f t="shared" si="1"/>
        <v>1</v>
      </c>
      <c r="H13" s="21"/>
    </row>
    <row r="14" spans="1:8" ht="46.5" customHeight="1">
      <c r="A14" s="13" t="s">
        <v>81</v>
      </c>
      <c r="B14" s="14" t="s">
        <v>82</v>
      </c>
      <c r="C14" s="15">
        <v>50</v>
      </c>
      <c r="D14" s="16">
        <v>0</v>
      </c>
      <c r="E14" s="16">
        <v>0</v>
      </c>
      <c r="F14" s="27">
        <f t="shared" si="0"/>
        <v>0</v>
      </c>
      <c r="G14" s="27" t="e">
        <f t="shared" si="1"/>
        <v>#DIV/0!</v>
      </c>
      <c r="H14" s="47"/>
    </row>
    <row r="15" spans="1:8" ht="22.5" customHeight="1">
      <c r="A15" s="13" t="s">
        <v>65</v>
      </c>
      <c r="B15" s="14" t="s">
        <v>7</v>
      </c>
      <c r="C15" s="15">
        <v>36899.1</v>
      </c>
      <c r="D15" s="16">
        <v>89571.7</v>
      </c>
      <c r="E15" s="16">
        <v>89548</v>
      </c>
      <c r="F15" s="27">
        <f t="shared" si="0"/>
        <v>2.4268342588301612</v>
      </c>
      <c r="G15" s="27">
        <f t="shared" si="1"/>
        <v>0.99973540750036</v>
      </c>
      <c r="H15" s="21"/>
    </row>
    <row r="16" spans="1:8" ht="27.75" customHeight="1">
      <c r="A16" s="9" t="s">
        <v>66</v>
      </c>
      <c r="B16" s="10" t="s">
        <v>67</v>
      </c>
      <c r="C16" s="18">
        <v>1105.5</v>
      </c>
      <c r="D16" s="18">
        <v>1428</v>
      </c>
      <c r="E16" s="18">
        <v>1428</v>
      </c>
      <c r="F16" s="27">
        <f t="shared" si="0"/>
        <v>1.2917232021709633</v>
      </c>
      <c r="G16" s="27">
        <f t="shared" si="1"/>
        <v>1</v>
      </c>
      <c r="H16" s="26"/>
    </row>
    <row r="17" spans="1:8" ht="26.25" customHeight="1">
      <c r="A17" s="13" t="s">
        <v>68</v>
      </c>
      <c r="B17" s="14" t="s">
        <v>69</v>
      </c>
      <c r="C17" s="15">
        <v>1105.5</v>
      </c>
      <c r="D17" s="16">
        <v>1428</v>
      </c>
      <c r="E17" s="16">
        <v>1428</v>
      </c>
      <c r="F17" s="27">
        <f t="shared" si="0"/>
        <v>1.2917232021709633</v>
      </c>
      <c r="G17" s="27">
        <f t="shared" si="1"/>
        <v>1</v>
      </c>
      <c r="H17" s="48"/>
    </row>
    <row r="18" spans="1:8" s="3" customFormat="1" ht="36" customHeight="1">
      <c r="A18" s="9" t="s">
        <v>8</v>
      </c>
      <c r="B18" s="10" t="s">
        <v>9</v>
      </c>
      <c r="C18" s="11">
        <f>C19+C20+C21</f>
        <v>4095</v>
      </c>
      <c r="D18" s="11">
        <f>D19+D20+D21</f>
        <v>6620.599999999999</v>
      </c>
      <c r="E18" s="11">
        <f>E19+E20+E21</f>
        <v>6247.599999999999</v>
      </c>
      <c r="F18" s="27">
        <f t="shared" si="0"/>
        <v>1.5256654456654455</v>
      </c>
      <c r="G18" s="27">
        <f t="shared" si="1"/>
        <v>0.9436606954052503</v>
      </c>
      <c r="H18" s="47"/>
    </row>
    <row r="19" spans="1:8" ht="61.5" customHeight="1">
      <c r="A19" s="13" t="s">
        <v>10</v>
      </c>
      <c r="B19" s="14" t="s">
        <v>78</v>
      </c>
      <c r="C19" s="15">
        <v>50</v>
      </c>
      <c r="D19" s="16">
        <v>25.9</v>
      </c>
      <c r="E19" s="16">
        <v>25.9</v>
      </c>
      <c r="F19" s="27">
        <f t="shared" si="0"/>
        <v>0.518</v>
      </c>
      <c r="G19" s="27">
        <f t="shared" si="1"/>
        <v>1</v>
      </c>
      <c r="H19" s="47"/>
    </row>
    <row r="20" spans="1:8" ht="57.75" customHeight="1">
      <c r="A20" s="13" t="s">
        <v>94</v>
      </c>
      <c r="B20" s="14" t="s">
        <v>95</v>
      </c>
      <c r="C20" s="15">
        <v>3925</v>
      </c>
      <c r="D20" s="16">
        <v>6495.7</v>
      </c>
      <c r="E20" s="16">
        <v>6122.7</v>
      </c>
      <c r="F20" s="28">
        <f t="shared" si="0"/>
        <v>1.5599235668789808</v>
      </c>
      <c r="G20" s="28">
        <f t="shared" si="1"/>
        <v>0.9425773973551734</v>
      </c>
      <c r="H20" s="47" t="s">
        <v>109</v>
      </c>
    </row>
    <row r="21" spans="1:8" ht="39.75" customHeight="1">
      <c r="A21" s="13" t="s">
        <v>90</v>
      </c>
      <c r="B21" s="14" t="s">
        <v>91</v>
      </c>
      <c r="C21" s="15">
        <v>120</v>
      </c>
      <c r="D21" s="16">
        <v>99</v>
      </c>
      <c r="E21" s="16">
        <v>99</v>
      </c>
      <c r="F21" s="27">
        <f aca="true" t="shared" si="2" ref="F21:F49">SUM(E21/C21)</f>
        <v>0.825</v>
      </c>
      <c r="G21" s="27">
        <f aca="true" t="shared" si="3" ref="G21:G29">SUM(E21/D21)</f>
        <v>1</v>
      </c>
      <c r="H21" s="47"/>
    </row>
    <row r="22" spans="1:8" s="3" customFormat="1" ht="24.75" customHeight="1">
      <c r="A22" s="9" t="s">
        <v>11</v>
      </c>
      <c r="B22" s="10" t="s">
        <v>12</v>
      </c>
      <c r="C22" s="11">
        <f>C23+C24+C25</f>
        <v>41819.4</v>
      </c>
      <c r="D22" s="11">
        <f>D23+D24+D25</f>
        <v>46429.00000000001</v>
      </c>
      <c r="E22" s="11">
        <f>E23+E24+E25</f>
        <v>40355.40000000001</v>
      </c>
      <c r="F22" s="27">
        <f t="shared" si="2"/>
        <v>0.9649923241366449</v>
      </c>
      <c r="G22" s="27">
        <f t="shared" si="3"/>
        <v>0.8691852075211614</v>
      </c>
      <c r="H22" s="25"/>
    </row>
    <row r="23" spans="1:8" ht="26.25" customHeight="1">
      <c r="A23" s="13" t="s">
        <v>13</v>
      </c>
      <c r="B23" s="14" t="s">
        <v>14</v>
      </c>
      <c r="C23" s="15">
        <v>4047.4</v>
      </c>
      <c r="D23" s="16">
        <v>6478.3</v>
      </c>
      <c r="E23" s="16">
        <v>4633.8</v>
      </c>
      <c r="F23" s="27">
        <f t="shared" si="2"/>
        <v>1.1448831348520039</v>
      </c>
      <c r="G23" s="27">
        <f t="shared" si="3"/>
        <v>0.7152802432736983</v>
      </c>
      <c r="H23" s="47" t="s">
        <v>100</v>
      </c>
    </row>
    <row r="24" spans="1:8" ht="43.5" customHeight="1">
      <c r="A24" s="13" t="s">
        <v>52</v>
      </c>
      <c r="B24" s="14" t="s">
        <v>53</v>
      </c>
      <c r="C24" s="15">
        <v>37772</v>
      </c>
      <c r="D24" s="16">
        <v>39779.4</v>
      </c>
      <c r="E24" s="16">
        <v>35550.3</v>
      </c>
      <c r="F24" s="27">
        <f t="shared" si="2"/>
        <v>0.9411812983162131</v>
      </c>
      <c r="G24" s="27">
        <f t="shared" si="3"/>
        <v>0.8936861792787222</v>
      </c>
      <c r="H24" s="47" t="s">
        <v>100</v>
      </c>
    </row>
    <row r="25" spans="1:8" ht="39" customHeight="1">
      <c r="A25" s="13" t="s">
        <v>54</v>
      </c>
      <c r="B25" s="14" t="s">
        <v>55</v>
      </c>
      <c r="C25" s="15">
        <v>0</v>
      </c>
      <c r="D25" s="16">
        <v>171.3</v>
      </c>
      <c r="E25" s="16">
        <v>171.3</v>
      </c>
      <c r="F25" s="27" t="e">
        <f>SUM(E25/C25)</f>
        <v>#DIV/0!</v>
      </c>
      <c r="G25" s="27">
        <f t="shared" si="3"/>
        <v>1</v>
      </c>
      <c r="H25" s="47"/>
    </row>
    <row r="26" spans="1:8" s="3" customFormat="1" ht="24.75" customHeight="1">
      <c r="A26" s="9" t="s">
        <v>15</v>
      </c>
      <c r="B26" s="10" t="s">
        <v>16</v>
      </c>
      <c r="C26" s="12">
        <f>C27+C28+C29+C30</f>
        <v>14575.4</v>
      </c>
      <c r="D26" s="12">
        <f>D27+D28+D29+D30</f>
        <v>46425.600000000006</v>
      </c>
      <c r="E26" s="12">
        <f>E27+E28+E29+E30</f>
        <v>42074.4</v>
      </c>
      <c r="F26" s="27">
        <f t="shared" si="2"/>
        <v>2.88667206388847</v>
      </c>
      <c r="G26" s="27">
        <f t="shared" si="3"/>
        <v>0.9062758478081058</v>
      </c>
      <c r="H26" s="25"/>
    </row>
    <row r="27" spans="1:8" s="3" customFormat="1" ht="26.25" customHeight="1">
      <c r="A27" s="13" t="s">
        <v>39</v>
      </c>
      <c r="B27" s="14" t="s">
        <v>70</v>
      </c>
      <c r="C27" s="15">
        <v>50</v>
      </c>
      <c r="D27" s="16">
        <v>2099.2</v>
      </c>
      <c r="E27" s="16">
        <v>2060.1</v>
      </c>
      <c r="F27" s="27">
        <f t="shared" si="2"/>
        <v>41.202</v>
      </c>
      <c r="G27" s="27">
        <f t="shared" si="3"/>
        <v>0.9813738567073171</v>
      </c>
      <c r="H27" s="47"/>
    </row>
    <row r="28" spans="1:8" s="3" customFormat="1" ht="26.25" customHeight="1">
      <c r="A28" s="13" t="s">
        <v>17</v>
      </c>
      <c r="B28" s="14" t="s">
        <v>18</v>
      </c>
      <c r="C28" s="15">
        <v>2500</v>
      </c>
      <c r="D28" s="16">
        <v>10184</v>
      </c>
      <c r="E28" s="16">
        <v>6858.4</v>
      </c>
      <c r="F28" s="27">
        <f t="shared" si="2"/>
        <v>2.74336</v>
      </c>
      <c r="G28" s="27">
        <f t="shared" si="3"/>
        <v>0.6734485467399842</v>
      </c>
      <c r="H28" s="47" t="s">
        <v>100</v>
      </c>
    </row>
    <row r="29" spans="1:8" ht="39" customHeight="1">
      <c r="A29" s="13" t="s">
        <v>71</v>
      </c>
      <c r="B29" s="14" t="s">
        <v>72</v>
      </c>
      <c r="C29" s="15">
        <v>6200.3</v>
      </c>
      <c r="D29" s="16">
        <v>13212.7</v>
      </c>
      <c r="E29" s="16">
        <v>12234.9</v>
      </c>
      <c r="F29" s="27">
        <f t="shared" si="2"/>
        <v>1.9732754866699997</v>
      </c>
      <c r="G29" s="27">
        <f t="shared" si="3"/>
        <v>0.9259954437775776</v>
      </c>
      <c r="H29" s="47" t="s">
        <v>100</v>
      </c>
    </row>
    <row r="30" spans="1:8" ht="37.5">
      <c r="A30" s="13" t="s">
        <v>83</v>
      </c>
      <c r="B30" s="14" t="s">
        <v>84</v>
      </c>
      <c r="C30" s="15">
        <v>5825.1</v>
      </c>
      <c r="D30" s="16">
        <v>20929.7</v>
      </c>
      <c r="E30" s="16">
        <v>20921</v>
      </c>
      <c r="F30" s="27">
        <f t="shared" si="2"/>
        <v>3.5915263257283137</v>
      </c>
      <c r="G30" s="27">
        <f aca="true" t="shared" si="4" ref="G30:G37">SUM(E30/D30)</f>
        <v>0.9995843227566568</v>
      </c>
      <c r="H30" s="47"/>
    </row>
    <row r="31" spans="1:8" s="43" customFormat="1" ht="18.75">
      <c r="A31" s="41" t="s">
        <v>101</v>
      </c>
      <c r="B31" s="44" t="s">
        <v>103</v>
      </c>
      <c r="C31" s="45">
        <v>0</v>
      </c>
      <c r="D31" s="12">
        <v>4251.2</v>
      </c>
      <c r="E31" s="12">
        <v>3107.2</v>
      </c>
      <c r="F31" s="42">
        <v>0</v>
      </c>
      <c r="G31" s="42">
        <f t="shared" si="4"/>
        <v>0.7308995107263832</v>
      </c>
      <c r="H31" s="49"/>
    </row>
    <row r="32" spans="1:8" ht="37.5">
      <c r="A32" s="13" t="s">
        <v>102</v>
      </c>
      <c r="B32" s="14" t="s">
        <v>104</v>
      </c>
      <c r="C32" s="15">
        <v>0</v>
      </c>
      <c r="D32" s="16">
        <v>4251.2</v>
      </c>
      <c r="E32" s="16">
        <v>3107.2</v>
      </c>
      <c r="F32" s="27">
        <v>0</v>
      </c>
      <c r="G32" s="27">
        <f t="shared" si="4"/>
        <v>0.7308995107263832</v>
      </c>
      <c r="H32" s="47" t="s">
        <v>100</v>
      </c>
    </row>
    <row r="33" spans="1:8" s="3" customFormat="1" ht="24.75" customHeight="1">
      <c r="A33" s="9" t="s">
        <v>19</v>
      </c>
      <c r="B33" s="10" t="s">
        <v>20</v>
      </c>
      <c r="C33" s="12">
        <f>C34+C35+C36+C37+C38+C39</f>
        <v>565480.2999999999</v>
      </c>
      <c r="D33" s="12">
        <f>D34+D35+D36+D37+D38+D39</f>
        <v>693287.3</v>
      </c>
      <c r="E33" s="12">
        <f>E34+E35+E36+E37+E38+E39</f>
        <v>622312.6000000001</v>
      </c>
      <c r="F33" s="27">
        <f t="shared" si="2"/>
        <v>1.1005027053992866</v>
      </c>
      <c r="G33" s="27">
        <f t="shared" si="4"/>
        <v>0.897625847177642</v>
      </c>
      <c r="H33" s="25"/>
    </row>
    <row r="34" spans="1:8" ht="26.25" customHeight="1">
      <c r="A34" s="13" t="s">
        <v>21</v>
      </c>
      <c r="B34" s="14" t="s">
        <v>22</v>
      </c>
      <c r="C34" s="15">
        <v>126293.4</v>
      </c>
      <c r="D34" s="16">
        <v>187657.5</v>
      </c>
      <c r="E34" s="16">
        <v>181288.6</v>
      </c>
      <c r="F34" s="27">
        <f t="shared" si="2"/>
        <v>1.435455851216295</v>
      </c>
      <c r="G34" s="27">
        <f t="shared" si="4"/>
        <v>0.9660610420580047</v>
      </c>
      <c r="H34" s="47"/>
    </row>
    <row r="35" spans="1:8" ht="27.75" customHeight="1">
      <c r="A35" s="13" t="s">
        <v>23</v>
      </c>
      <c r="B35" s="14" t="s">
        <v>24</v>
      </c>
      <c r="C35" s="15">
        <v>417737.3</v>
      </c>
      <c r="D35" s="16">
        <v>451832.4</v>
      </c>
      <c r="E35" s="16">
        <v>387284.4</v>
      </c>
      <c r="F35" s="27">
        <f t="shared" si="2"/>
        <v>0.927100357090449</v>
      </c>
      <c r="G35" s="27">
        <f t="shared" si="4"/>
        <v>0.8571417189205555</v>
      </c>
      <c r="H35" s="47" t="s">
        <v>100</v>
      </c>
    </row>
    <row r="36" spans="1:8" ht="30" customHeight="1">
      <c r="A36" s="13" t="s">
        <v>92</v>
      </c>
      <c r="B36" s="14" t="s">
        <v>93</v>
      </c>
      <c r="C36" s="15">
        <v>14283.1</v>
      </c>
      <c r="D36" s="16">
        <v>27683.7</v>
      </c>
      <c r="E36" s="16">
        <v>27633.3</v>
      </c>
      <c r="F36" s="27">
        <f t="shared" si="2"/>
        <v>1.9346850473636674</v>
      </c>
      <c r="G36" s="27">
        <f t="shared" si="4"/>
        <v>0.998179434107435</v>
      </c>
      <c r="H36" s="21"/>
    </row>
    <row r="37" spans="1:8" ht="30" customHeight="1">
      <c r="A37" s="13" t="s">
        <v>79</v>
      </c>
      <c r="B37" s="14" t="s">
        <v>97</v>
      </c>
      <c r="C37" s="15"/>
      <c r="D37" s="16">
        <v>35.4</v>
      </c>
      <c r="E37" s="16">
        <v>35.4</v>
      </c>
      <c r="F37" s="27" t="e">
        <f t="shared" si="2"/>
        <v>#DIV/0!</v>
      </c>
      <c r="G37" s="27">
        <f t="shared" si="4"/>
        <v>1</v>
      </c>
      <c r="H37" s="47"/>
    </row>
    <row r="38" spans="1:8" ht="26.25" customHeight="1">
      <c r="A38" s="13" t="s">
        <v>25</v>
      </c>
      <c r="B38" s="14" t="s">
        <v>26</v>
      </c>
      <c r="C38" s="15">
        <v>3212.6</v>
      </c>
      <c r="D38" s="16">
        <v>5840.9</v>
      </c>
      <c r="E38" s="16">
        <v>5838.5</v>
      </c>
      <c r="F38" s="27">
        <f t="shared" si="2"/>
        <v>1.8173753346199342</v>
      </c>
      <c r="G38" s="27">
        <f aca="true" t="shared" si="5" ref="G38:G49">SUM(E38/D38)</f>
        <v>0.9995891044188396</v>
      </c>
      <c r="H38" s="47"/>
    </row>
    <row r="39" spans="1:8" ht="27.75" customHeight="1">
      <c r="A39" s="13" t="s">
        <v>27</v>
      </c>
      <c r="B39" s="14" t="s">
        <v>28</v>
      </c>
      <c r="C39" s="15">
        <v>3953.9</v>
      </c>
      <c r="D39" s="16">
        <v>20237.4</v>
      </c>
      <c r="E39" s="16">
        <v>20232.4</v>
      </c>
      <c r="F39" s="27">
        <f t="shared" si="2"/>
        <v>5.1170742810895575</v>
      </c>
      <c r="G39" s="27">
        <f t="shared" si="5"/>
        <v>0.9997529326889818</v>
      </c>
      <c r="H39" s="21"/>
    </row>
    <row r="40" spans="1:8" s="3" customFormat="1" ht="25.5" customHeight="1">
      <c r="A40" s="9" t="s">
        <v>29</v>
      </c>
      <c r="B40" s="10" t="s">
        <v>85</v>
      </c>
      <c r="C40" s="11">
        <f>C41+C42</f>
        <v>40470.8</v>
      </c>
      <c r="D40" s="11">
        <f>D41+D42</f>
        <v>67989.59999999999</v>
      </c>
      <c r="E40" s="11">
        <f>E41+E42</f>
        <v>67987.5</v>
      </c>
      <c r="F40" s="27">
        <f t="shared" si="2"/>
        <v>1.6799149016080728</v>
      </c>
      <c r="G40" s="27">
        <f t="shared" si="5"/>
        <v>0.999969112923153</v>
      </c>
      <c r="H40" s="21"/>
    </row>
    <row r="41" spans="1:8" ht="26.25" customHeight="1">
      <c r="A41" s="13" t="s">
        <v>30</v>
      </c>
      <c r="B41" s="14" t="s">
        <v>31</v>
      </c>
      <c r="C41" s="15">
        <v>40470.8</v>
      </c>
      <c r="D41" s="16">
        <v>67345.4</v>
      </c>
      <c r="E41" s="16">
        <v>67343.3</v>
      </c>
      <c r="F41" s="27">
        <f t="shared" si="2"/>
        <v>1.6639972523399587</v>
      </c>
      <c r="G41" s="27">
        <f t="shared" si="5"/>
        <v>0.9999688174693447</v>
      </c>
      <c r="H41" s="21"/>
    </row>
    <row r="42" spans="1:8" ht="26.25" customHeight="1">
      <c r="A42" s="13" t="s">
        <v>73</v>
      </c>
      <c r="B42" s="14" t="s">
        <v>43</v>
      </c>
      <c r="C42" s="15"/>
      <c r="D42" s="16">
        <v>644.2</v>
      </c>
      <c r="E42" s="16">
        <v>644.2</v>
      </c>
      <c r="F42" s="27" t="e">
        <f t="shared" si="2"/>
        <v>#DIV/0!</v>
      </c>
      <c r="G42" s="27">
        <f t="shared" si="5"/>
        <v>1</v>
      </c>
      <c r="H42" s="47"/>
    </row>
    <row r="43" spans="1:8" s="3" customFormat="1" ht="31.5" customHeight="1">
      <c r="A43" s="9" t="s">
        <v>32</v>
      </c>
      <c r="B43" s="10" t="s">
        <v>33</v>
      </c>
      <c r="C43" s="11">
        <f>C44+C45+C46+C47</f>
        <v>10399.2</v>
      </c>
      <c r="D43" s="11">
        <f>D44+D45+D46+D47</f>
        <v>11014.900000000001</v>
      </c>
      <c r="E43" s="11">
        <f>E44+E45+E46+E47</f>
        <v>10253.900000000001</v>
      </c>
      <c r="F43" s="27">
        <f t="shared" si="2"/>
        <v>0.9860277713670283</v>
      </c>
      <c r="G43" s="27">
        <f t="shared" si="5"/>
        <v>0.9309117649729004</v>
      </c>
      <c r="H43" s="25"/>
    </row>
    <row r="44" spans="1:8" ht="26.25" customHeight="1">
      <c r="A44" s="13" t="s">
        <v>34</v>
      </c>
      <c r="B44" s="14" t="s">
        <v>35</v>
      </c>
      <c r="C44" s="15">
        <v>1932</v>
      </c>
      <c r="D44" s="16">
        <v>2134.9</v>
      </c>
      <c r="E44" s="16">
        <v>2134.9</v>
      </c>
      <c r="F44" s="27">
        <f t="shared" si="2"/>
        <v>1.1050207039337474</v>
      </c>
      <c r="G44" s="27">
        <f t="shared" si="5"/>
        <v>1</v>
      </c>
      <c r="H44" s="47"/>
    </row>
    <row r="45" spans="1:8" ht="60.75" customHeight="1">
      <c r="A45" s="13" t="s">
        <v>42</v>
      </c>
      <c r="B45" s="14" t="s">
        <v>80</v>
      </c>
      <c r="C45" s="15">
        <v>625.6</v>
      </c>
      <c r="D45" s="16">
        <v>1406.5</v>
      </c>
      <c r="E45" s="16">
        <v>1102.5</v>
      </c>
      <c r="F45" s="27">
        <f t="shared" si="2"/>
        <v>1.7623081841432224</v>
      </c>
      <c r="G45" s="27">
        <f t="shared" si="5"/>
        <v>0.7838606469960896</v>
      </c>
      <c r="H45" s="46" t="s">
        <v>108</v>
      </c>
    </row>
    <row r="46" spans="1:8" ht="61.5" customHeight="1">
      <c r="A46" s="13" t="s">
        <v>36</v>
      </c>
      <c r="B46" s="14" t="s">
        <v>50</v>
      </c>
      <c r="C46" s="15">
        <v>7641.6</v>
      </c>
      <c r="D46" s="16">
        <v>7287.3</v>
      </c>
      <c r="E46" s="16">
        <v>6830.3</v>
      </c>
      <c r="F46" s="27">
        <f t="shared" si="2"/>
        <v>0.893831134840871</v>
      </c>
      <c r="G46" s="27">
        <f t="shared" si="5"/>
        <v>0.9372881588517009</v>
      </c>
      <c r="H46" s="46" t="s">
        <v>110</v>
      </c>
    </row>
    <row r="47" spans="1:8" ht="36.75" customHeight="1">
      <c r="A47" s="13" t="s">
        <v>37</v>
      </c>
      <c r="B47" s="14" t="s">
        <v>51</v>
      </c>
      <c r="C47" s="15">
        <v>200</v>
      </c>
      <c r="D47" s="16">
        <v>186.2</v>
      </c>
      <c r="E47" s="16">
        <v>186.2</v>
      </c>
      <c r="F47" s="27">
        <f t="shared" si="2"/>
        <v>0.9309999999999999</v>
      </c>
      <c r="G47" s="27">
        <f t="shared" si="5"/>
        <v>1</v>
      </c>
      <c r="H47" s="46"/>
    </row>
    <row r="48" spans="1:8" ht="30" customHeight="1">
      <c r="A48" s="9" t="s">
        <v>45</v>
      </c>
      <c r="B48" s="10" t="s">
        <v>49</v>
      </c>
      <c r="C48" s="18">
        <f>C49+C52</f>
        <v>3803.7</v>
      </c>
      <c r="D48" s="18">
        <f>D49+D52</f>
        <v>7330.4</v>
      </c>
      <c r="E48" s="18">
        <f>E49+E52</f>
        <v>7322.8</v>
      </c>
      <c r="F48" s="27">
        <f t="shared" si="2"/>
        <v>1.9251781160449037</v>
      </c>
      <c r="G48" s="27">
        <f t="shared" si="5"/>
        <v>0.9989632216522973</v>
      </c>
      <c r="H48" s="26"/>
    </row>
    <row r="49" spans="1:8" ht="30" customHeight="1">
      <c r="A49" s="13" t="s">
        <v>46</v>
      </c>
      <c r="B49" s="14" t="s">
        <v>74</v>
      </c>
      <c r="C49" s="15">
        <v>3803.7</v>
      </c>
      <c r="D49" s="16">
        <v>7287.2</v>
      </c>
      <c r="E49" s="16">
        <v>7287.2</v>
      </c>
      <c r="F49" s="27">
        <f t="shared" si="2"/>
        <v>1.9158188080027343</v>
      </c>
      <c r="G49" s="27">
        <f t="shared" si="5"/>
        <v>1</v>
      </c>
      <c r="H49" s="22"/>
    </row>
    <row r="50" spans="1:8" ht="20.25" customHeight="1" hidden="1">
      <c r="A50" s="9" t="s">
        <v>86</v>
      </c>
      <c r="B50" s="10" t="s">
        <v>88</v>
      </c>
      <c r="C50" s="18"/>
      <c r="D50" s="18"/>
      <c r="E50" s="18"/>
      <c r="F50" s="29"/>
      <c r="G50" s="29"/>
      <c r="H50" s="26"/>
    </row>
    <row r="51" spans="1:8" ht="18.75" customHeight="1" hidden="1">
      <c r="A51" s="13" t="s">
        <v>87</v>
      </c>
      <c r="B51" s="14" t="s">
        <v>89</v>
      </c>
      <c r="C51" s="15"/>
      <c r="D51" s="16"/>
      <c r="E51" s="16"/>
      <c r="F51" s="30"/>
      <c r="G51" s="27"/>
      <c r="H51" s="22"/>
    </row>
    <row r="52" spans="1:8" ht="18.75" customHeight="1">
      <c r="A52" s="13" t="s">
        <v>106</v>
      </c>
      <c r="B52" s="14" t="s">
        <v>107</v>
      </c>
      <c r="C52" s="15">
        <v>0</v>
      </c>
      <c r="D52" s="16">
        <v>43.2</v>
      </c>
      <c r="E52" s="16">
        <v>35.6</v>
      </c>
      <c r="F52" s="27" t="e">
        <f>SUM(E52/C52)</f>
        <v>#DIV/0!</v>
      </c>
      <c r="G52" s="27">
        <f>SUM(E52/D52)</f>
        <v>0.8240740740740741</v>
      </c>
      <c r="H52" s="47" t="s">
        <v>100</v>
      </c>
    </row>
    <row r="53" spans="1:8" ht="36" customHeight="1">
      <c r="A53" s="9" t="s">
        <v>75</v>
      </c>
      <c r="B53" s="10" t="s">
        <v>41</v>
      </c>
      <c r="C53" s="18">
        <f>C54</f>
        <v>9028</v>
      </c>
      <c r="D53" s="18">
        <f>D54</f>
        <v>4956.1</v>
      </c>
      <c r="E53" s="18">
        <f>E54</f>
        <v>4956.1</v>
      </c>
      <c r="F53" s="27">
        <f>SUM(E53/C53)</f>
        <v>0.5489698715108552</v>
      </c>
      <c r="G53" s="27">
        <f>SUM(E53/D53)</f>
        <v>1</v>
      </c>
      <c r="H53" s="26"/>
    </row>
    <row r="54" spans="1:8" ht="39" customHeight="1">
      <c r="A54" s="13" t="s">
        <v>76</v>
      </c>
      <c r="B54" s="14" t="s">
        <v>77</v>
      </c>
      <c r="C54" s="15">
        <v>9028</v>
      </c>
      <c r="D54" s="16">
        <v>4956.1</v>
      </c>
      <c r="E54" s="16">
        <v>4956.1</v>
      </c>
      <c r="F54" s="27">
        <f>SUM(E54/C54)</f>
        <v>0.5489698715108552</v>
      </c>
      <c r="G54" s="27">
        <f>SUM(E54/D54)</f>
        <v>1</v>
      </c>
      <c r="H54" s="48"/>
    </row>
    <row r="55" spans="1:8" s="3" customFormat="1" ht="39" customHeight="1">
      <c r="A55" s="19"/>
      <c r="B55" s="19" t="s">
        <v>38</v>
      </c>
      <c r="C55" s="20">
        <f>C8+C16+C18+C22+C26+C31+C33+C40+C43+C48+C50+C53</f>
        <v>774538.5999999999</v>
      </c>
      <c r="D55" s="20">
        <f>D8+D16+D18+D22+D26+D31+D33+D40+D43+D48+D50+D53</f>
        <v>1033342</v>
      </c>
      <c r="E55" s="20">
        <f>E8+E16+E18+E22+E26+E31+E33+E40+E43+E48+E50+E53</f>
        <v>949516.5000000001</v>
      </c>
      <c r="F55" s="27">
        <f>SUM(E55/C55)</f>
        <v>1.2259124335443066</v>
      </c>
      <c r="G55" s="27">
        <f>SUM(E55/D55)</f>
        <v>0.9188792287548557</v>
      </c>
      <c r="H55" s="25"/>
    </row>
    <row r="56" spans="3:5" ht="15.75">
      <c r="C56" s="6"/>
      <c r="D56" s="6"/>
      <c r="E56" s="6"/>
    </row>
    <row r="60" ht="15.75">
      <c r="B60" s="2" t="s">
        <v>111</v>
      </c>
    </row>
  </sheetData>
  <sheetProtection/>
  <mergeCells count="9">
    <mergeCell ref="H6:H7"/>
    <mergeCell ref="A2:G2"/>
    <mergeCell ref="A3:G3"/>
    <mergeCell ref="A6:A7"/>
    <mergeCell ref="B6:B7"/>
    <mergeCell ref="C6:C7"/>
    <mergeCell ref="D6:D7"/>
    <mergeCell ref="E6:E7"/>
    <mergeCell ref="F6:G6"/>
  </mergeCells>
  <printOptions horizontalCentered="1"/>
  <pageMargins left="0.984251968503937" right="0.3937007874015748" top="0.3937007874015748" bottom="0.1968503937007874" header="0.5118110236220472" footer="0.5118110236220472"/>
  <pageSetup firstPageNumber="5" useFirstPageNumber="1" fitToHeight="0" fitToWidth="1" horizontalDpi="600" verticalDpi="600" orientation="portrait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Зеленина</dc:creator>
  <cp:keywords/>
  <dc:description/>
  <cp:lastModifiedBy>Лариса</cp:lastModifiedBy>
  <cp:lastPrinted>2023-01-25T10:33:17Z</cp:lastPrinted>
  <dcterms:created xsi:type="dcterms:W3CDTF">2005-11-22T09:25:41Z</dcterms:created>
  <dcterms:modified xsi:type="dcterms:W3CDTF">2023-01-25T10:33:24Z</dcterms:modified>
  <cp:category/>
  <cp:version/>
  <cp:contentType/>
  <cp:contentStatus/>
</cp:coreProperties>
</file>