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9095" windowHeight="7365" activeTab="1"/>
  </bookViews>
  <sheets>
    <sheet name="план" sheetId="1" r:id="rId1"/>
    <sheet name="исполнение" sheetId="2" r:id="rId2"/>
  </sheets>
  <definedNames>
    <definedName name="_xlnm.Print_Area" localSheetId="1">'исполнение'!$A$1:$S$34</definedName>
    <definedName name="_xlnm.Print_Area" localSheetId="0">'план'!$A$1:$R$34</definedName>
  </definedNames>
  <calcPr fullCalcOnLoad="1"/>
</workbook>
</file>

<file path=xl/sharedStrings.xml><?xml version="1.0" encoding="utf-8"?>
<sst xmlns="http://schemas.openxmlformats.org/spreadsheetml/2006/main" count="89" uniqueCount="49">
  <si>
    <t>тыс.руб.</t>
  </si>
  <si>
    <t>Наименование поселения</t>
  </si>
  <si>
    <t>Собственные доходы, всего</t>
  </si>
  <si>
    <t>Собственные доходы (для  расчета среднедушевого дохода к табл. 13)</t>
  </si>
  <si>
    <t>в том числе:</t>
  </si>
  <si>
    <t>Субвенции</t>
  </si>
  <si>
    <t xml:space="preserve">Итого доходов (КБК             000 850 0000000 0000 000) </t>
  </si>
  <si>
    <t>Итого расходов</t>
  </si>
  <si>
    <t>Дефицит (-),
 профицит (+)</t>
  </si>
  <si>
    <t>Объем муниципального долга</t>
  </si>
  <si>
    <t>Доля дотаций в собственных доходах (к табл. 11)</t>
  </si>
  <si>
    <t>Налоговые и неналоговые доходы</t>
  </si>
  <si>
    <t>Дотации, субсидии, иные МБТ  -ВСЕГО</t>
  </si>
  <si>
    <t xml:space="preserve">Субсидии </t>
  </si>
  <si>
    <t>Иные МБТ</t>
  </si>
  <si>
    <t>3=4+5</t>
  </si>
  <si>
    <t>Итого по поселениям</t>
  </si>
  <si>
    <t>в том числе</t>
  </si>
  <si>
    <t xml:space="preserve">Дотации, всего </t>
  </si>
  <si>
    <t>дотации на выравнивание бюджетной обеспеченности</t>
  </si>
  <si>
    <t>прочие дотации</t>
  </si>
  <si>
    <t>6=7+8</t>
  </si>
  <si>
    <t>5=6+9+10</t>
  </si>
  <si>
    <t>2=12-11</t>
  </si>
  <si>
    <r>
      <t xml:space="preserve">Численность постоянного населения поселения
на 01.01.2017г.,  </t>
    </r>
    <r>
      <rPr>
        <b/>
        <sz val="12"/>
        <color indexed="60"/>
        <rFont val="Times New Roman"/>
        <family val="1"/>
      </rPr>
      <t>чел.</t>
    </r>
  </si>
  <si>
    <t xml:space="preserve">Дотации, субсидии, иные МБТ  -ВСЕГО </t>
  </si>
  <si>
    <t>Возврат остатков субсидий, субвенций и иных межбюджетных трансфертов, имеющих целевое назначение, прошлых лет</t>
  </si>
  <si>
    <t>16=14-15</t>
  </si>
  <si>
    <t>18=6/2*100</t>
  </si>
  <si>
    <t>Прочие безвозмездные поступления (КБК 000  2  02  09000  00  0000  000 000,  2  03  00000  00  0000  000, 000  2  04  00000  00  0000  000, 000  2  07  00000  00  0000  000)</t>
  </si>
  <si>
    <t>Прочие безвозмездные поступления (КБК 000  2  02  09000  00  0000  000 000, 000  2  03  00000  00  0000  000, 000  2  04  00000  00  0000  000, 000  2  07  00000  00  0000  000)</t>
  </si>
  <si>
    <t>17=6/2*100</t>
  </si>
  <si>
    <t>15=13-14</t>
  </si>
  <si>
    <t>Информация по плановым назначениям бюджетов поселений, входящих в состав МО "Кизнерский район" за 2017 год</t>
  </si>
  <si>
    <t>Балдеевское</t>
  </si>
  <si>
    <t>Безменшурское</t>
  </si>
  <si>
    <t>Бемыжское</t>
  </si>
  <si>
    <t>Верхнебемыжское</t>
  </si>
  <si>
    <t>Кизнерское</t>
  </si>
  <si>
    <t>Короленковское</t>
  </si>
  <si>
    <t>Крымско-Слудкское</t>
  </si>
  <si>
    <t>Липовское</t>
  </si>
  <si>
    <t>Муркозь-Омгинское</t>
  </si>
  <si>
    <t>Саркузское</t>
  </si>
  <si>
    <t>Старободьинское</t>
  </si>
  <si>
    <t>Старокармыжское</t>
  </si>
  <si>
    <t>Старокопкинское</t>
  </si>
  <si>
    <t>Ягульское</t>
  </si>
  <si>
    <t>Информация по исполнению бюджетов поселений, входящих в состав МО "Кизнерский район" за 2017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</si>
</sst>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6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4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Times New Roman"/>
      <family val="1"/>
    </font>
    <font>
      <sz val="10"/>
      <color rgb="FFFF0000"/>
      <name val="Times New Roman"/>
      <family val="1"/>
    </font>
    <font>
      <sz val="12"/>
      <color rgb="FF00B0F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172" fontId="2" fillId="0" borderId="10" xfId="0" applyNumberFormat="1" applyFont="1" applyBorder="1" applyAlignment="1">
      <alignment horizontal="center" wrapText="1"/>
    </xf>
    <xf numFmtId="172" fontId="6" fillId="0" borderId="11" xfId="0" applyNumberFormat="1" applyFont="1" applyBorder="1" applyAlignment="1">
      <alignment horizontal="center" wrapText="1"/>
    </xf>
    <xf numFmtId="172" fontId="6" fillId="0" borderId="10" xfId="0" applyNumberFormat="1" applyFont="1" applyBorder="1" applyAlignment="1">
      <alignment horizontal="center" wrapText="1"/>
    </xf>
    <xf numFmtId="172" fontId="2" fillId="0" borderId="11" xfId="0" applyNumberFormat="1" applyFont="1" applyBorder="1" applyAlignment="1">
      <alignment horizontal="center" wrapText="1"/>
    </xf>
    <xf numFmtId="172" fontId="6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173" fontId="3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172" fontId="11" fillId="0" borderId="10" xfId="0" applyNumberFormat="1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49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34"/>
  <sheetViews>
    <sheetView view="pageBreakPreview" zoomScale="73" zoomScaleNormal="70" zoomScaleSheetLayoutView="73" zoomScalePageLayoutView="0" workbookViewId="0" topLeftCell="A1">
      <selection activeCell="A34" sqref="A32:IV34"/>
    </sheetView>
  </sheetViews>
  <sheetFormatPr defaultColWidth="9.00390625" defaultRowHeight="12.75"/>
  <cols>
    <col min="1" max="1" width="24.00390625" style="2" customWidth="1"/>
    <col min="2" max="2" width="14.375" style="2" customWidth="1"/>
    <col min="3" max="3" width="15.25390625" style="2" customWidth="1"/>
    <col min="4" max="4" width="15.875" style="2" customWidth="1"/>
    <col min="5" max="5" width="14.125" style="2" customWidth="1"/>
    <col min="6" max="6" width="15.125" style="2" customWidth="1"/>
    <col min="7" max="7" width="10.00390625" style="2" bestFit="1" customWidth="1"/>
    <col min="8" max="8" width="13.75390625" style="2" customWidth="1"/>
    <col min="9" max="9" width="10.00390625" style="2" customWidth="1"/>
    <col min="10" max="10" width="10.875" style="2" customWidth="1"/>
    <col min="11" max="11" width="9.25390625" style="2" customWidth="1"/>
    <col min="12" max="12" width="12.125" style="2" bestFit="1" customWidth="1"/>
    <col min="13" max="13" width="21.25390625" style="2" customWidth="1"/>
    <col min="14" max="14" width="12.25390625" style="2" customWidth="1"/>
    <col min="15" max="15" width="11.375" style="2" customWidth="1"/>
    <col min="16" max="16" width="14.375" style="2" customWidth="1"/>
    <col min="17" max="17" width="10.625" style="2" customWidth="1"/>
    <col min="18" max="18" width="11.625" style="2" customWidth="1"/>
    <col min="19" max="16384" width="9.125" style="2" customWidth="1"/>
  </cols>
  <sheetData>
    <row r="1" spans="1:18" ht="18.75">
      <c r="A1" s="33" t="s">
        <v>33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3" ht="12.75">
      <c r="Q3" s="2" t="s">
        <v>0</v>
      </c>
    </row>
    <row r="4" spans="1:18" ht="21" customHeight="1">
      <c r="A4" s="34" t="s">
        <v>1</v>
      </c>
      <c r="B4" s="37" t="s">
        <v>24</v>
      </c>
      <c r="C4" s="40" t="s">
        <v>2</v>
      </c>
      <c r="D4" s="40" t="s">
        <v>3</v>
      </c>
      <c r="E4" s="41" t="s">
        <v>4</v>
      </c>
      <c r="F4" s="41"/>
      <c r="G4" s="42"/>
      <c r="H4" s="42"/>
      <c r="I4" s="42"/>
      <c r="J4" s="42"/>
      <c r="K4" s="42"/>
      <c r="L4" s="46" t="s">
        <v>5</v>
      </c>
      <c r="M4" s="46" t="s">
        <v>29</v>
      </c>
      <c r="N4" s="47" t="s">
        <v>6</v>
      </c>
      <c r="O4" s="40" t="s">
        <v>7</v>
      </c>
      <c r="P4" s="40" t="s">
        <v>8</v>
      </c>
      <c r="Q4" s="46" t="s">
        <v>9</v>
      </c>
      <c r="R4" s="46" t="s">
        <v>10</v>
      </c>
    </row>
    <row r="5" spans="1:18" ht="24" customHeight="1">
      <c r="A5" s="35"/>
      <c r="B5" s="38"/>
      <c r="C5" s="40"/>
      <c r="D5" s="40"/>
      <c r="E5" s="46" t="s">
        <v>11</v>
      </c>
      <c r="F5" s="46" t="s">
        <v>25</v>
      </c>
      <c r="G5" s="41" t="s">
        <v>4</v>
      </c>
      <c r="H5" s="41"/>
      <c r="I5" s="41"/>
      <c r="J5" s="41"/>
      <c r="K5" s="41"/>
      <c r="L5" s="46"/>
      <c r="M5" s="46"/>
      <c r="N5" s="48"/>
      <c r="O5" s="40"/>
      <c r="P5" s="40"/>
      <c r="Q5" s="46"/>
      <c r="R5" s="46"/>
    </row>
    <row r="6" spans="1:18" ht="33" customHeight="1">
      <c r="A6" s="35"/>
      <c r="B6" s="38"/>
      <c r="C6" s="40"/>
      <c r="D6" s="40"/>
      <c r="E6" s="46"/>
      <c r="F6" s="46"/>
      <c r="G6" s="34" t="s">
        <v>18</v>
      </c>
      <c r="H6" s="44" t="s">
        <v>17</v>
      </c>
      <c r="I6" s="45"/>
      <c r="J6" s="46" t="s">
        <v>13</v>
      </c>
      <c r="K6" s="46" t="s">
        <v>14</v>
      </c>
      <c r="L6" s="46"/>
      <c r="M6" s="46"/>
      <c r="N6" s="48"/>
      <c r="O6" s="40"/>
      <c r="P6" s="40"/>
      <c r="Q6" s="46"/>
      <c r="R6" s="46"/>
    </row>
    <row r="7" spans="1:18" ht="102.75" customHeight="1">
      <c r="A7" s="36"/>
      <c r="B7" s="39"/>
      <c r="C7" s="40"/>
      <c r="D7" s="40"/>
      <c r="E7" s="46"/>
      <c r="F7" s="46"/>
      <c r="G7" s="36"/>
      <c r="H7" s="24" t="s">
        <v>19</v>
      </c>
      <c r="I7" s="24" t="s">
        <v>20</v>
      </c>
      <c r="J7" s="46"/>
      <c r="K7" s="46"/>
      <c r="L7" s="46"/>
      <c r="M7" s="46"/>
      <c r="N7" s="49"/>
      <c r="O7" s="40"/>
      <c r="P7" s="40"/>
      <c r="Q7" s="46"/>
      <c r="R7" s="46"/>
    </row>
    <row r="8" spans="1:18" s="28" customFormat="1" ht="15.75" customHeight="1">
      <c r="A8" s="3"/>
      <c r="B8" s="4">
        <v>1</v>
      </c>
      <c r="C8" s="5" t="s">
        <v>23</v>
      </c>
      <c r="D8" s="6" t="s">
        <v>15</v>
      </c>
      <c r="E8" s="3">
        <v>4</v>
      </c>
      <c r="F8" s="3" t="s">
        <v>22</v>
      </c>
      <c r="G8" s="3" t="s">
        <v>21</v>
      </c>
      <c r="H8" s="3">
        <v>7</v>
      </c>
      <c r="I8" s="3">
        <v>8</v>
      </c>
      <c r="J8" s="3">
        <v>9</v>
      </c>
      <c r="K8" s="3">
        <v>10</v>
      </c>
      <c r="L8" s="3">
        <v>11</v>
      </c>
      <c r="M8" s="3">
        <v>12</v>
      </c>
      <c r="N8" s="3">
        <v>13</v>
      </c>
      <c r="O8" s="3">
        <v>14</v>
      </c>
      <c r="P8" s="5" t="s">
        <v>32</v>
      </c>
      <c r="Q8" s="7">
        <v>16</v>
      </c>
      <c r="R8" s="7" t="s">
        <v>31</v>
      </c>
    </row>
    <row r="9" spans="1:18" ht="20.25" customHeight="1">
      <c r="A9" s="9" t="s">
        <v>34</v>
      </c>
      <c r="B9" s="10">
        <v>601</v>
      </c>
      <c r="C9" s="11">
        <f>N9-L9</f>
        <v>4107.8</v>
      </c>
      <c r="D9" s="12">
        <f>E9+F9</f>
        <v>4107.8</v>
      </c>
      <c r="E9" s="10">
        <v>188</v>
      </c>
      <c r="F9" s="10">
        <f>G9+J9+K9</f>
        <v>3919.8</v>
      </c>
      <c r="G9" s="10">
        <f>H9+I9</f>
        <v>3557</v>
      </c>
      <c r="H9" s="25">
        <v>3557</v>
      </c>
      <c r="I9" s="25"/>
      <c r="J9" s="13">
        <v>20.8</v>
      </c>
      <c r="K9" s="13">
        <v>342</v>
      </c>
      <c r="L9" s="13">
        <v>69.2</v>
      </c>
      <c r="M9" s="13"/>
      <c r="N9" s="14">
        <f>E9+F9+L9+M9</f>
        <v>4177</v>
      </c>
      <c r="O9" s="11">
        <v>4177</v>
      </c>
      <c r="P9" s="14">
        <f>N9-O9</f>
        <v>0</v>
      </c>
      <c r="Q9" s="15"/>
      <c r="R9" s="16">
        <f>G9/C9*100</f>
        <v>86.59136277326063</v>
      </c>
    </row>
    <row r="10" spans="1:18" ht="15.75">
      <c r="A10" s="9" t="s">
        <v>35</v>
      </c>
      <c r="B10" s="10">
        <v>397</v>
      </c>
      <c r="C10" s="11">
        <f aca="true" t="shared" si="0" ref="C10:C25">N10-L10</f>
        <v>3293.4</v>
      </c>
      <c r="D10" s="12">
        <f aca="true" t="shared" si="1" ref="D10:D25">E10+F10</f>
        <v>3293.4</v>
      </c>
      <c r="E10" s="10">
        <v>113</v>
      </c>
      <c r="F10" s="10">
        <f aca="true" t="shared" si="2" ref="F10:F25">G10+J10+K10</f>
        <v>3180.4</v>
      </c>
      <c r="G10" s="10">
        <f aca="true" t="shared" si="3" ref="G10:G25">H10+I10</f>
        <v>2659.6</v>
      </c>
      <c r="H10" s="25">
        <v>2659.6</v>
      </c>
      <c r="I10" s="25"/>
      <c r="J10" s="13">
        <v>70.8</v>
      </c>
      <c r="K10" s="13">
        <v>450</v>
      </c>
      <c r="L10" s="13">
        <v>67.1</v>
      </c>
      <c r="M10" s="13"/>
      <c r="N10" s="14">
        <f aca="true" t="shared" si="4" ref="N10:N25">E10+F10+L10+M10</f>
        <v>3360.5</v>
      </c>
      <c r="O10" s="11">
        <v>3360.5</v>
      </c>
      <c r="P10" s="14">
        <f aca="true" t="shared" si="5" ref="P10:P25">N10-O10</f>
        <v>0</v>
      </c>
      <c r="Q10" s="15"/>
      <c r="R10" s="16">
        <f aca="true" t="shared" si="6" ref="R10:R26">G10/C10*100</f>
        <v>80.75545029452844</v>
      </c>
    </row>
    <row r="11" spans="1:18" ht="15.75">
      <c r="A11" s="9" t="s">
        <v>36</v>
      </c>
      <c r="B11" s="10">
        <v>628</v>
      </c>
      <c r="C11" s="11">
        <f t="shared" si="0"/>
        <v>2537.6</v>
      </c>
      <c r="D11" s="12">
        <f t="shared" si="1"/>
        <v>2537.6</v>
      </c>
      <c r="E11" s="10">
        <v>218</v>
      </c>
      <c r="F11" s="10">
        <f t="shared" si="2"/>
        <v>2319.6</v>
      </c>
      <c r="G11" s="10">
        <f t="shared" si="3"/>
        <v>1910.6</v>
      </c>
      <c r="H11" s="25">
        <v>1910.6</v>
      </c>
      <c r="I11" s="25"/>
      <c r="J11" s="13">
        <v>34</v>
      </c>
      <c r="K11" s="13">
        <v>375</v>
      </c>
      <c r="L11" s="13">
        <v>57.4</v>
      </c>
      <c r="M11" s="13"/>
      <c r="N11" s="14">
        <f t="shared" si="4"/>
        <v>2595</v>
      </c>
      <c r="O11" s="11">
        <v>2595</v>
      </c>
      <c r="P11" s="14">
        <f t="shared" si="5"/>
        <v>0</v>
      </c>
      <c r="Q11" s="15"/>
      <c r="R11" s="16">
        <f t="shared" si="6"/>
        <v>75.29161412358134</v>
      </c>
    </row>
    <row r="12" spans="1:18" ht="20.25" customHeight="1">
      <c r="A12" s="9" t="s">
        <v>37</v>
      </c>
      <c r="B12" s="10">
        <v>638</v>
      </c>
      <c r="C12" s="11">
        <f t="shared" si="0"/>
        <v>4332.8</v>
      </c>
      <c r="D12" s="12">
        <f t="shared" si="1"/>
        <v>4332.8</v>
      </c>
      <c r="E12" s="10">
        <v>365</v>
      </c>
      <c r="F12" s="10">
        <f>G12+J12+K12</f>
        <v>3967.8</v>
      </c>
      <c r="G12" s="10">
        <f t="shared" si="3"/>
        <v>3630</v>
      </c>
      <c r="H12" s="25">
        <v>3630</v>
      </c>
      <c r="I12" s="25"/>
      <c r="J12" s="13">
        <v>24.8</v>
      </c>
      <c r="K12" s="13">
        <v>313</v>
      </c>
      <c r="L12" s="13">
        <v>69.2</v>
      </c>
      <c r="M12" s="13"/>
      <c r="N12" s="14">
        <f t="shared" si="4"/>
        <v>4402</v>
      </c>
      <c r="O12" s="11">
        <v>4402</v>
      </c>
      <c r="P12" s="14">
        <f t="shared" si="5"/>
        <v>0</v>
      </c>
      <c r="Q12" s="15"/>
      <c r="R12" s="16">
        <f t="shared" si="6"/>
        <v>83.77954209748891</v>
      </c>
    </row>
    <row r="13" spans="1:18" s="31" customFormat="1" ht="15.75">
      <c r="A13" s="9" t="s">
        <v>38</v>
      </c>
      <c r="B13" s="10">
        <v>10512</v>
      </c>
      <c r="C13" s="11">
        <f t="shared" si="0"/>
        <v>48356.1</v>
      </c>
      <c r="D13" s="12">
        <f t="shared" si="1"/>
        <v>48063.7</v>
      </c>
      <c r="E13" s="10">
        <v>13077</v>
      </c>
      <c r="F13" s="10">
        <f t="shared" si="2"/>
        <v>34986.7</v>
      </c>
      <c r="G13" s="10">
        <f t="shared" si="3"/>
        <v>29022</v>
      </c>
      <c r="H13" s="25">
        <v>29022</v>
      </c>
      <c r="I13" s="25"/>
      <c r="J13" s="13">
        <v>2420.5</v>
      </c>
      <c r="K13" s="13">
        <v>3544.2</v>
      </c>
      <c r="L13" s="13">
        <v>358.5</v>
      </c>
      <c r="M13" s="13">
        <v>292.4</v>
      </c>
      <c r="N13" s="14">
        <f t="shared" si="4"/>
        <v>48714.6</v>
      </c>
      <c r="O13" s="11">
        <v>48714.6</v>
      </c>
      <c r="P13" s="14">
        <f t="shared" si="5"/>
        <v>0</v>
      </c>
      <c r="Q13" s="15"/>
      <c r="R13" s="16">
        <f t="shared" si="6"/>
        <v>60.01724704845925</v>
      </c>
    </row>
    <row r="14" spans="1:18" ht="17.25" customHeight="1">
      <c r="A14" s="9" t="s">
        <v>39</v>
      </c>
      <c r="B14" s="10">
        <v>374</v>
      </c>
      <c r="C14" s="11">
        <f t="shared" si="0"/>
        <v>2997.5</v>
      </c>
      <c r="D14" s="12">
        <f t="shared" si="1"/>
        <v>2997.5</v>
      </c>
      <c r="E14" s="10">
        <v>316</v>
      </c>
      <c r="F14" s="10">
        <f t="shared" si="2"/>
        <v>2681.5</v>
      </c>
      <c r="G14" s="10">
        <f t="shared" si="3"/>
        <v>2320.6</v>
      </c>
      <c r="H14" s="25">
        <v>2320.6</v>
      </c>
      <c r="I14" s="25"/>
      <c r="J14" s="13">
        <v>19.9</v>
      </c>
      <c r="K14" s="13">
        <v>341</v>
      </c>
      <c r="L14" s="13">
        <v>61.5</v>
      </c>
      <c r="M14" s="13"/>
      <c r="N14" s="14">
        <f t="shared" si="4"/>
        <v>3059</v>
      </c>
      <c r="O14" s="11">
        <v>3059</v>
      </c>
      <c r="P14" s="14">
        <f t="shared" si="5"/>
        <v>0</v>
      </c>
      <c r="Q14" s="15"/>
      <c r="R14" s="16">
        <f t="shared" si="6"/>
        <v>77.41784820683904</v>
      </c>
    </row>
    <row r="15" spans="1:18" ht="17.25" customHeight="1">
      <c r="A15" s="9" t="s">
        <v>40</v>
      </c>
      <c r="B15" s="10">
        <v>529</v>
      </c>
      <c r="C15" s="11">
        <f t="shared" si="0"/>
        <v>4310.8</v>
      </c>
      <c r="D15" s="12">
        <f t="shared" si="1"/>
        <v>4310.8</v>
      </c>
      <c r="E15" s="10">
        <v>218</v>
      </c>
      <c r="F15" s="10">
        <f t="shared" si="2"/>
        <v>4092.8</v>
      </c>
      <c r="G15" s="10">
        <f t="shared" si="3"/>
        <v>3317</v>
      </c>
      <c r="H15" s="25">
        <v>3317</v>
      </c>
      <c r="I15" s="25"/>
      <c r="J15" s="13">
        <v>262.8</v>
      </c>
      <c r="K15" s="13">
        <v>513</v>
      </c>
      <c r="L15" s="13">
        <v>78.2</v>
      </c>
      <c r="M15" s="13"/>
      <c r="N15" s="14">
        <f t="shared" si="4"/>
        <v>4389</v>
      </c>
      <c r="O15" s="11">
        <v>4389</v>
      </c>
      <c r="P15" s="14">
        <f t="shared" si="5"/>
        <v>0</v>
      </c>
      <c r="Q15" s="15"/>
      <c r="R15" s="16">
        <f t="shared" si="6"/>
        <v>76.9462744734156</v>
      </c>
    </row>
    <row r="16" spans="1:18" ht="15.75">
      <c r="A16" s="9" t="s">
        <v>41</v>
      </c>
      <c r="B16" s="10">
        <v>1681</v>
      </c>
      <c r="C16" s="11">
        <f t="shared" si="0"/>
        <v>5765.2</v>
      </c>
      <c r="D16" s="12">
        <f t="shared" si="1"/>
        <v>5765.2</v>
      </c>
      <c r="E16" s="10">
        <v>513</v>
      </c>
      <c r="F16" s="10">
        <f t="shared" si="2"/>
        <v>5252.2</v>
      </c>
      <c r="G16" s="10">
        <f t="shared" si="3"/>
        <v>4488</v>
      </c>
      <c r="H16" s="25">
        <v>4488</v>
      </c>
      <c r="I16" s="25"/>
      <c r="J16" s="13">
        <v>221.2</v>
      </c>
      <c r="K16" s="13">
        <v>543</v>
      </c>
      <c r="L16" s="13">
        <v>153.7</v>
      </c>
      <c r="M16" s="13"/>
      <c r="N16" s="14">
        <f t="shared" si="4"/>
        <v>5918.9</v>
      </c>
      <c r="O16" s="11">
        <v>5918.9</v>
      </c>
      <c r="P16" s="14">
        <f t="shared" si="5"/>
        <v>0</v>
      </c>
      <c r="Q16" s="15"/>
      <c r="R16" s="16">
        <f t="shared" si="6"/>
        <v>77.84638867688892</v>
      </c>
    </row>
    <row r="17" spans="1:18" ht="15" customHeight="1">
      <c r="A17" s="9" t="s">
        <v>42</v>
      </c>
      <c r="B17" s="10">
        <v>326</v>
      </c>
      <c r="C17" s="11">
        <f t="shared" si="0"/>
        <v>2682.8</v>
      </c>
      <c r="D17" s="12">
        <f t="shared" si="1"/>
        <v>2682.8</v>
      </c>
      <c r="E17" s="10">
        <v>71</v>
      </c>
      <c r="F17" s="10">
        <f t="shared" si="2"/>
        <v>2611.8</v>
      </c>
      <c r="G17" s="10">
        <f t="shared" si="3"/>
        <v>2365</v>
      </c>
      <c r="H17" s="25">
        <v>2365</v>
      </c>
      <c r="I17" s="25"/>
      <c r="J17" s="13">
        <v>20.8</v>
      </c>
      <c r="K17" s="13">
        <v>226</v>
      </c>
      <c r="L17" s="13">
        <v>69.2</v>
      </c>
      <c r="M17" s="13"/>
      <c r="N17" s="14">
        <f t="shared" si="4"/>
        <v>2752</v>
      </c>
      <c r="O17" s="11">
        <v>2752</v>
      </c>
      <c r="P17" s="14">
        <f t="shared" si="5"/>
        <v>0</v>
      </c>
      <c r="Q17" s="15"/>
      <c r="R17" s="16">
        <f t="shared" si="6"/>
        <v>88.15416728790815</v>
      </c>
    </row>
    <row r="18" spans="1:18" ht="15.75">
      <c r="A18" s="9" t="s">
        <v>43</v>
      </c>
      <c r="B18" s="10">
        <v>506</v>
      </c>
      <c r="C18" s="11">
        <f t="shared" si="0"/>
        <v>3229.2000000000003</v>
      </c>
      <c r="D18" s="12">
        <f t="shared" si="1"/>
        <v>3229.2000000000003</v>
      </c>
      <c r="E18" s="10">
        <v>105</v>
      </c>
      <c r="F18" s="10">
        <f t="shared" si="2"/>
        <v>3124.2000000000003</v>
      </c>
      <c r="G18" s="10">
        <f t="shared" si="3"/>
        <v>2690.8</v>
      </c>
      <c r="H18" s="25">
        <v>2690.8</v>
      </c>
      <c r="I18" s="25"/>
      <c r="J18" s="13">
        <v>26.6</v>
      </c>
      <c r="K18" s="13">
        <v>406.8</v>
      </c>
      <c r="L18" s="13">
        <v>69.2</v>
      </c>
      <c r="M18" s="13"/>
      <c r="N18" s="14">
        <f t="shared" si="4"/>
        <v>3298.4</v>
      </c>
      <c r="O18" s="11">
        <v>3298.4</v>
      </c>
      <c r="P18" s="14">
        <f t="shared" si="5"/>
        <v>0</v>
      </c>
      <c r="Q18" s="15"/>
      <c r="R18" s="16">
        <f t="shared" si="6"/>
        <v>83.32713984887897</v>
      </c>
    </row>
    <row r="19" spans="1:18" ht="15" customHeight="1">
      <c r="A19" s="9" t="s">
        <v>44</v>
      </c>
      <c r="B19" s="10">
        <v>856</v>
      </c>
      <c r="C19" s="11">
        <f t="shared" si="0"/>
        <v>4971.799999999999</v>
      </c>
      <c r="D19" s="12">
        <f t="shared" si="1"/>
        <v>4971.799999999999</v>
      </c>
      <c r="E19" s="10">
        <v>335</v>
      </c>
      <c r="F19" s="10">
        <f t="shared" si="2"/>
        <v>4636.799999999999</v>
      </c>
      <c r="G19" s="10">
        <f t="shared" si="3"/>
        <v>4023.2</v>
      </c>
      <c r="H19" s="25">
        <v>4023.2</v>
      </c>
      <c r="I19" s="25"/>
      <c r="J19" s="13">
        <v>38.6</v>
      </c>
      <c r="K19" s="13">
        <v>575</v>
      </c>
      <c r="L19" s="13">
        <v>69.2</v>
      </c>
      <c r="M19" s="13"/>
      <c r="N19" s="14">
        <f t="shared" si="4"/>
        <v>5040.999999999999</v>
      </c>
      <c r="O19" s="11">
        <v>5041</v>
      </c>
      <c r="P19" s="14">
        <f t="shared" si="5"/>
        <v>0</v>
      </c>
      <c r="Q19" s="15"/>
      <c r="R19" s="16">
        <f t="shared" si="6"/>
        <v>80.92039100526974</v>
      </c>
    </row>
    <row r="20" spans="1:18" ht="15.75">
      <c r="A20" s="17" t="s">
        <v>45</v>
      </c>
      <c r="B20" s="18">
        <v>475</v>
      </c>
      <c r="C20" s="11">
        <f t="shared" si="0"/>
        <v>3824.8</v>
      </c>
      <c r="D20" s="12">
        <f t="shared" si="1"/>
        <v>3824.8</v>
      </c>
      <c r="E20" s="19">
        <v>288</v>
      </c>
      <c r="F20" s="10">
        <f t="shared" si="2"/>
        <v>3536.8</v>
      </c>
      <c r="G20" s="10">
        <f t="shared" si="3"/>
        <v>3148</v>
      </c>
      <c r="H20" s="25">
        <v>3148</v>
      </c>
      <c r="I20" s="25"/>
      <c r="J20" s="19">
        <v>20.8</v>
      </c>
      <c r="K20" s="19">
        <v>368</v>
      </c>
      <c r="L20" s="19">
        <v>69.2</v>
      </c>
      <c r="M20" s="19"/>
      <c r="N20" s="14">
        <f t="shared" si="4"/>
        <v>3894</v>
      </c>
      <c r="O20" s="14">
        <v>3894</v>
      </c>
      <c r="P20" s="14">
        <f t="shared" si="5"/>
        <v>0</v>
      </c>
      <c r="Q20" s="20"/>
      <c r="R20" s="16">
        <f t="shared" si="6"/>
        <v>82.30495712194102</v>
      </c>
    </row>
    <row r="21" spans="1:18" ht="15.75">
      <c r="A21" s="17" t="s">
        <v>46</v>
      </c>
      <c r="B21" s="18">
        <v>646</v>
      </c>
      <c r="C21" s="11">
        <f t="shared" si="0"/>
        <v>5343.6</v>
      </c>
      <c r="D21" s="12">
        <f t="shared" si="1"/>
        <v>5343.6</v>
      </c>
      <c r="E21" s="19">
        <v>385</v>
      </c>
      <c r="F21" s="10">
        <f t="shared" si="2"/>
        <v>4958.6</v>
      </c>
      <c r="G21" s="10">
        <f t="shared" si="3"/>
        <v>4431</v>
      </c>
      <c r="H21" s="25">
        <v>4431</v>
      </c>
      <c r="I21" s="25"/>
      <c r="J21" s="19">
        <v>26.6</v>
      </c>
      <c r="K21" s="19">
        <v>501</v>
      </c>
      <c r="L21" s="19">
        <v>69.2</v>
      </c>
      <c r="M21" s="19"/>
      <c r="N21" s="14">
        <f t="shared" si="4"/>
        <v>5412.8</v>
      </c>
      <c r="O21" s="14">
        <v>5412.8</v>
      </c>
      <c r="P21" s="14">
        <f t="shared" si="5"/>
        <v>0</v>
      </c>
      <c r="Q21" s="20"/>
      <c r="R21" s="16">
        <f t="shared" si="6"/>
        <v>82.92162587019986</v>
      </c>
    </row>
    <row r="22" spans="1:18" ht="15.75">
      <c r="A22" s="17" t="s">
        <v>47</v>
      </c>
      <c r="B22" s="18">
        <v>702</v>
      </c>
      <c r="C22" s="11">
        <f t="shared" si="0"/>
        <v>3100.5</v>
      </c>
      <c r="D22" s="12">
        <f t="shared" si="1"/>
        <v>3100.5</v>
      </c>
      <c r="E22" s="19">
        <v>97</v>
      </c>
      <c r="F22" s="10">
        <f t="shared" si="2"/>
        <v>3003.5</v>
      </c>
      <c r="G22" s="10">
        <f t="shared" si="3"/>
        <v>2600.2</v>
      </c>
      <c r="H22" s="25">
        <v>2600.2</v>
      </c>
      <c r="I22" s="25"/>
      <c r="J22" s="19">
        <v>21.3</v>
      </c>
      <c r="K22" s="19">
        <v>382</v>
      </c>
      <c r="L22" s="19">
        <v>69.2</v>
      </c>
      <c r="M22" s="19"/>
      <c r="N22" s="14">
        <f t="shared" si="4"/>
        <v>3169.7</v>
      </c>
      <c r="O22" s="14">
        <v>3169.7</v>
      </c>
      <c r="P22" s="14">
        <f t="shared" si="5"/>
        <v>0</v>
      </c>
      <c r="Q22" s="20"/>
      <c r="R22" s="16">
        <f t="shared" si="6"/>
        <v>83.86389292049668</v>
      </c>
    </row>
    <row r="23" spans="1:18" ht="15.75">
      <c r="A23" s="17"/>
      <c r="B23" s="18"/>
      <c r="C23" s="11">
        <f t="shared" si="0"/>
        <v>0</v>
      </c>
      <c r="D23" s="12">
        <f t="shared" si="1"/>
        <v>0</v>
      </c>
      <c r="E23" s="19"/>
      <c r="F23" s="10">
        <f t="shared" si="2"/>
        <v>0</v>
      </c>
      <c r="G23" s="10">
        <f t="shared" si="3"/>
        <v>0</v>
      </c>
      <c r="H23" s="25"/>
      <c r="I23" s="25"/>
      <c r="J23" s="19"/>
      <c r="K23" s="19"/>
      <c r="L23" s="19"/>
      <c r="M23" s="19"/>
      <c r="N23" s="14">
        <f t="shared" si="4"/>
        <v>0</v>
      </c>
      <c r="O23" s="14"/>
      <c r="P23" s="14">
        <f t="shared" si="5"/>
        <v>0</v>
      </c>
      <c r="Q23" s="20"/>
      <c r="R23" s="16" t="e">
        <f t="shared" si="6"/>
        <v>#DIV/0!</v>
      </c>
    </row>
    <row r="24" spans="1:18" ht="15.75">
      <c r="A24" s="17"/>
      <c r="B24" s="18"/>
      <c r="C24" s="11">
        <f t="shared" si="0"/>
        <v>0</v>
      </c>
      <c r="D24" s="12">
        <f t="shared" si="1"/>
        <v>0</v>
      </c>
      <c r="E24" s="19"/>
      <c r="F24" s="10">
        <f t="shared" si="2"/>
        <v>0</v>
      </c>
      <c r="G24" s="10">
        <f t="shared" si="3"/>
        <v>0</v>
      </c>
      <c r="H24" s="25"/>
      <c r="I24" s="25"/>
      <c r="J24" s="19"/>
      <c r="K24" s="19"/>
      <c r="L24" s="19"/>
      <c r="M24" s="19"/>
      <c r="N24" s="14">
        <f t="shared" si="4"/>
        <v>0</v>
      </c>
      <c r="O24" s="14"/>
      <c r="P24" s="14">
        <f t="shared" si="5"/>
        <v>0</v>
      </c>
      <c r="Q24" s="20"/>
      <c r="R24" s="16" t="e">
        <f t="shared" si="6"/>
        <v>#DIV/0!</v>
      </c>
    </row>
    <row r="25" spans="1:18" ht="15.75">
      <c r="A25" s="17"/>
      <c r="B25" s="18"/>
      <c r="C25" s="11">
        <f t="shared" si="0"/>
        <v>0</v>
      </c>
      <c r="D25" s="12">
        <f t="shared" si="1"/>
        <v>0</v>
      </c>
      <c r="E25" s="19"/>
      <c r="F25" s="10">
        <f t="shared" si="2"/>
        <v>0</v>
      </c>
      <c r="G25" s="10">
        <f t="shared" si="3"/>
        <v>0</v>
      </c>
      <c r="H25" s="25"/>
      <c r="I25" s="25"/>
      <c r="J25" s="19"/>
      <c r="K25" s="19"/>
      <c r="L25" s="19"/>
      <c r="M25" s="19"/>
      <c r="N25" s="14">
        <f t="shared" si="4"/>
        <v>0</v>
      </c>
      <c r="O25" s="14"/>
      <c r="P25" s="14">
        <f t="shared" si="5"/>
        <v>0</v>
      </c>
      <c r="Q25" s="20"/>
      <c r="R25" s="16" t="e">
        <f t="shared" si="6"/>
        <v>#DIV/0!</v>
      </c>
    </row>
    <row r="26" spans="1:18" s="29" customFormat="1" ht="15.75">
      <c r="A26" s="21" t="s">
        <v>16</v>
      </c>
      <c r="B26" s="22">
        <f>SUM(B9:B25)</f>
        <v>18871</v>
      </c>
      <c r="C26" s="22">
        <f aca="true" t="shared" si="7" ref="C26:Q26">SUM(C9:C25)</f>
        <v>98853.90000000001</v>
      </c>
      <c r="D26" s="22">
        <f t="shared" si="7"/>
        <v>98561.50000000001</v>
      </c>
      <c r="E26" s="22">
        <f t="shared" si="7"/>
        <v>16289</v>
      </c>
      <c r="F26" s="22">
        <f t="shared" si="7"/>
        <v>82272.50000000001</v>
      </c>
      <c r="G26" s="22">
        <f t="shared" si="7"/>
        <v>70162.99999999999</v>
      </c>
      <c r="H26" s="26">
        <f t="shared" si="7"/>
        <v>70162.99999999999</v>
      </c>
      <c r="I26" s="26">
        <f t="shared" si="7"/>
        <v>0</v>
      </c>
      <c r="J26" s="22">
        <f t="shared" si="7"/>
        <v>3229.5000000000005</v>
      </c>
      <c r="K26" s="22">
        <f t="shared" si="7"/>
        <v>8880</v>
      </c>
      <c r="L26" s="22">
        <f t="shared" si="7"/>
        <v>1330.0000000000005</v>
      </c>
      <c r="M26" s="22">
        <f t="shared" si="7"/>
        <v>292.4</v>
      </c>
      <c r="N26" s="22">
        <f t="shared" si="7"/>
        <v>100183.9</v>
      </c>
      <c r="O26" s="22">
        <f t="shared" si="7"/>
        <v>100183.9</v>
      </c>
      <c r="P26" s="22">
        <f t="shared" si="7"/>
        <v>0</v>
      </c>
      <c r="Q26" s="22">
        <f t="shared" si="7"/>
        <v>0</v>
      </c>
      <c r="R26" s="16">
        <f t="shared" si="6"/>
        <v>70.97646122206608</v>
      </c>
    </row>
    <row r="29" spans="1:10" ht="15.75">
      <c r="A29" s="1"/>
      <c r="B29" s="43"/>
      <c r="C29" s="43"/>
      <c r="D29" s="1"/>
      <c r="E29" s="1"/>
      <c r="F29" s="1"/>
      <c r="G29" s="1"/>
      <c r="H29" s="1"/>
      <c r="I29" s="1"/>
      <c r="J29" s="1"/>
    </row>
    <row r="30" spans="1:10" ht="15.75">
      <c r="A30" s="1"/>
      <c r="B30" s="43"/>
      <c r="C30" s="43"/>
      <c r="D30" s="1"/>
      <c r="E30" s="1"/>
      <c r="F30" s="1"/>
      <c r="G30" s="1"/>
      <c r="H30" s="1"/>
      <c r="I30" s="1"/>
      <c r="J30" s="1"/>
    </row>
    <row r="31" spans="1:10" ht="23.2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3" spans="1:10" ht="15.75">
      <c r="A33" s="27"/>
      <c r="B33" s="27"/>
      <c r="C33" s="27"/>
      <c r="D33" s="27"/>
      <c r="E33" s="27"/>
      <c r="F33" s="27"/>
      <c r="G33" s="27"/>
      <c r="H33" s="27"/>
      <c r="I33" s="27"/>
      <c r="J33" s="27"/>
    </row>
    <row r="34" ht="15.75">
      <c r="B34" s="30"/>
    </row>
  </sheetData>
  <sheetProtection/>
  <mergeCells count="22">
    <mergeCell ref="L4:L7"/>
    <mergeCell ref="N4:N7"/>
    <mergeCell ref="B29:C29"/>
    <mergeCell ref="B30:C30"/>
    <mergeCell ref="H6:I6"/>
    <mergeCell ref="Q4:Q7"/>
    <mergeCell ref="O4:O7"/>
    <mergeCell ref="P4:P7"/>
    <mergeCell ref="K6:K7"/>
    <mergeCell ref="M4:M7"/>
    <mergeCell ref="E5:E7"/>
    <mergeCell ref="F5:F7"/>
    <mergeCell ref="A1:R1"/>
    <mergeCell ref="A4:A7"/>
    <mergeCell ref="B4:B7"/>
    <mergeCell ref="C4:C7"/>
    <mergeCell ref="D4:D7"/>
    <mergeCell ref="E4:K4"/>
    <mergeCell ref="R4:R7"/>
    <mergeCell ref="G5:K5"/>
    <mergeCell ref="G6:G7"/>
    <mergeCell ref="J6:J7"/>
  </mergeCells>
  <printOptions horizontalCentered="1"/>
  <pageMargins left="0.1968503937007874" right="0" top="0.8661417322834646" bottom="0.11811023622047245" header="0.5118110236220472" footer="0.275590551181102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S34"/>
  <sheetViews>
    <sheetView tabSelected="1" view="pageBreakPreview" zoomScale="73" zoomScaleNormal="70" zoomScaleSheetLayoutView="73" zoomScalePageLayoutView="0" workbookViewId="0" topLeftCell="A1">
      <selection activeCell="A29" sqref="A29:IV34"/>
    </sheetView>
  </sheetViews>
  <sheetFormatPr defaultColWidth="9.00390625" defaultRowHeight="12.75"/>
  <cols>
    <col min="1" max="1" width="22.25390625" style="0" customWidth="1"/>
    <col min="2" max="2" width="14.375" style="0" customWidth="1"/>
    <col min="3" max="3" width="15.25390625" style="0" customWidth="1"/>
    <col min="4" max="4" width="15.875" style="0" customWidth="1"/>
    <col min="5" max="5" width="14.125" style="0" customWidth="1"/>
    <col min="6" max="6" width="12.875" style="0" customWidth="1"/>
    <col min="7" max="7" width="10.00390625" style="0" bestFit="1" customWidth="1"/>
    <col min="8" max="8" width="13.75390625" style="0" customWidth="1"/>
    <col min="9" max="9" width="10.00390625" style="0" customWidth="1"/>
    <col min="10" max="10" width="10.875" style="0" customWidth="1"/>
    <col min="11" max="11" width="9.25390625" style="0" customWidth="1"/>
    <col min="12" max="12" width="10.00390625" style="0" customWidth="1"/>
    <col min="13" max="13" width="16.875" style="0" customWidth="1"/>
    <col min="14" max="14" width="16.25390625" style="0" customWidth="1"/>
    <col min="15" max="15" width="12.25390625" style="0" customWidth="1"/>
    <col min="16" max="16" width="11.375" style="0" customWidth="1"/>
    <col min="17" max="17" width="12.625" style="0" customWidth="1"/>
    <col min="18" max="18" width="10.625" style="0" customWidth="1"/>
    <col min="19" max="19" width="11.625" style="0" customWidth="1"/>
  </cols>
  <sheetData>
    <row r="1" spans="1:19" ht="18.75">
      <c r="A1" s="33" t="s">
        <v>48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6:17" ht="12.75">
      <c r="P2" s="2"/>
      <c r="Q2" s="2"/>
    </row>
    <row r="3" spans="1:19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 t="s">
        <v>0</v>
      </c>
      <c r="S3" s="2"/>
    </row>
    <row r="4" spans="1:19" ht="21" customHeight="1">
      <c r="A4" s="34" t="s">
        <v>1</v>
      </c>
      <c r="B4" s="37" t="s">
        <v>24</v>
      </c>
      <c r="C4" s="40" t="s">
        <v>2</v>
      </c>
      <c r="D4" s="40" t="s">
        <v>3</v>
      </c>
      <c r="E4" s="41" t="s">
        <v>4</v>
      </c>
      <c r="F4" s="41"/>
      <c r="G4" s="42"/>
      <c r="H4" s="42"/>
      <c r="I4" s="42"/>
      <c r="J4" s="42"/>
      <c r="K4" s="42"/>
      <c r="L4" s="46" t="s">
        <v>5</v>
      </c>
      <c r="M4" s="46" t="s">
        <v>30</v>
      </c>
      <c r="N4" s="34" t="s">
        <v>26</v>
      </c>
      <c r="O4" s="47" t="s">
        <v>6</v>
      </c>
      <c r="P4" s="40" t="s">
        <v>7</v>
      </c>
      <c r="Q4" s="40" t="s">
        <v>8</v>
      </c>
      <c r="R4" s="46" t="s">
        <v>9</v>
      </c>
      <c r="S4" s="46" t="s">
        <v>10</v>
      </c>
    </row>
    <row r="5" spans="1:19" ht="24" customHeight="1">
      <c r="A5" s="35"/>
      <c r="B5" s="38"/>
      <c r="C5" s="40"/>
      <c r="D5" s="40"/>
      <c r="E5" s="46" t="s">
        <v>11</v>
      </c>
      <c r="F5" s="46" t="s">
        <v>12</v>
      </c>
      <c r="G5" s="41" t="s">
        <v>4</v>
      </c>
      <c r="H5" s="41"/>
      <c r="I5" s="41"/>
      <c r="J5" s="41"/>
      <c r="K5" s="41"/>
      <c r="L5" s="46"/>
      <c r="M5" s="46"/>
      <c r="N5" s="35"/>
      <c r="O5" s="48"/>
      <c r="P5" s="40"/>
      <c r="Q5" s="40"/>
      <c r="R5" s="46"/>
      <c r="S5" s="46"/>
    </row>
    <row r="6" spans="1:19" ht="33" customHeight="1">
      <c r="A6" s="35"/>
      <c r="B6" s="38"/>
      <c r="C6" s="40"/>
      <c r="D6" s="40"/>
      <c r="E6" s="46"/>
      <c r="F6" s="46"/>
      <c r="G6" s="34" t="s">
        <v>18</v>
      </c>
      <c r="H6" s="44" t="s">
        <v>17</v>
      </c>
      <c r="I6" s="45"/>
      <c r="J6" s="46" t="s">
        <v>13</v>
      </c>
      <c r="K6" s="46" t="s">
        <v>14</v>
      </c>
      <c r="L6" s="46"/>
      <c r="M6" s="46"/>
      <c r="N6" s="35"/>
      <c r="O6" s="48"/>
      <c r="P6" s="40"/>
      <c r="Q6" s="40"/>
      <c r="R6" s="46"/>
      <c r="S6" s="46"/>
    </row>
    <row r="7" spans="1:19" ht="102.75" customHeight="1">
      <c r="A7" s="36"/>
      <c r="B7" s="39"/>
      <c r="C7" s="40"/>
      <c r="D7" s="40"/>
      <c r="E7" s="46"/>
      <c r="F7" s="46"/>
      <c r="G7" s="36"/>
      <c r="H7" s="24" t="s">
        <v>19</v>
      </c>
      <c r="I7" s="24" t="s">
        <v>20</v>
      </c>
      <c r="J7" s="46"/>
      <c r="K7" s="46"/>
      <c r="L7" s="46"/>
      <c r="M7" s="46"/>
      <c r="N7" s="36"/>
      <c r="O7" s="49"/>
      <c r="P7" s="40"/>
      <c r="Q7" s="40"/>
      <c r="R7" s="46"/>
      <c r="S7" s="46"/>
    </row>
    <row r="8" spans="1:19" s="8" customFormat="1" ht="15.75" customHeight="1">
      <c r="A8" s="3"/>
      <c r="B8" s="4">
        <v>1</v>
      </c>
      <c r="C8" s="5" t="s">
        <v>23</v>
      </c>
      <c r="D8" s="6" t="s">
        <v>15</v>
      </c>
      <c r="E8" s="3">
        <v>4</v>
      </c>
      <c r="F8" s="3" t="s">
        <v>22</v>
      </c>
      <c r="G8" s="3" t="s">
        <v>21</v>
      </c>
      <c r="H8" s="3">
        <v>7</v>
      </c>
      <c r="I8" s="3">
        <v>8</v>
      </c>
      <c r="J8" s="3">
        <v>9</v>
      </c>
      <c r="K8" s="3">
        <v>10</v>
      </c>
      <c r="L8" s="3">
        <v>11</v>
      </c>
      <c r="M8" s="3">
        <v>12</v>
      </c>
      <c r="N8" s="3">
        <v>13</v>
      </c>
      <c r="O8" s="3">
        <v>14</v>
      </c>
      <c r="P8" s="3">
        <v>15</v>
      </c>
      <c r="Q8" s="5" t="s">
        <v>27</v>
      </c>
      <c r="R8" s="7">
        <v>17</v>
      </c>
      <c r="S8" s="7" t="s">
        <v>28</v>
      </c>
    </row>
    <row r="9" spans="1:19" ht="20.25" customHeight="1">
      <c r="A9" s="9" t="s">
        <v>34</v>
      </c>
      <c r="B9" s="10">
        <v>601</v>
      </c>
      <c r="C9" s="11">
        <f>O9-L9</f>
        <v>4349.6</v>
      </c>
      <c r="D9" s="12">
        <f>E9+F9</f>
        <v>4349.6</v>
      </c>
      <c r="E9" s="10">
        <v>429.8</v>
      </c>
      <c r="F9" s="10">
        <f>G9+J9+K9</f>
        <v>3919.8</v>
      </c>
      <c r="G9" s="10">
        <f>SUM(H9+I9)</f>
        <v>3557</v>
      </c>
      <c r="H9" s="25">
        <v>3557</v>
      </c>
      <c r="I9" s="25"/>
      <c r="J9" s="13">
        <v>20.8</v>
      </c>
      <c r="K9" s="13">
        <v>342</v>
      </c>
      <c r="L9" s="13">
        <v>64.6</v>
      </c>
      <c r="M9" s="13"/>
      <c r="N9" s="13"/>
      <c r="O9" s="14">
        <f>E9+F9+L9+M9+N9</f>
        <v>4414.200000000001</v>
      </c>
      <c r="P9" s="11">
        <v>4107.2</v>
      </c>
      <c r="Q9" s="14">
        <f>O9-P9</f>
        <v>307.0000000000009</v>
      </c>
      <c r="R9" s="15"/>
      <c r="S9" s="16">
        <f>G9/C9*100</f>
        <v>81.77763472503217</v>
      </c>
    </row>
    <row r="10" spans="1:19" ht="15.75">
      <c r="A10" s="9" t="s">
        <v>35</v>
      </c>
      <c r="B10" s="10">
        <v>397</v>
      </c>
      <c r="C10" s="11">
        <f aca="true" t="shared" si="0" ref="C10:C25">O10-L10</f>
        <v>3258.1</v>
      </c>
      <c r="D10" s="12">
        <f aca="true" t="shared" si="1" ref="D10:D25">E10+F10</f>
        <v>3258.1</v>
      </c>
      <c r="E10" s="10">
        <v>77.7</v>
      </c>
      <c r="F10" s="10">
        <f>G10+J10+K10</f>
        <v>3180.4</v>
      </c>
      <c r="G10" s="10">
        <f>H10+I10</f>
        <v>2659.6</v>
      </c>
      <c r="H10" s="25">
        <v>2659.6</v>
      </c>
      <c r="I10" s="25"/>
      <c r="J10" s="13">
        <v>70.8</v>
      </c>
      <c r="K10" s="13">
        <v>450</v>
      </c>
      <c r="L10" s="13">
        <v>61.7</v>
      </c>
      <c r="M10" s="13"/>
      <c r="N10" s="13"/>
      <c r="O10" s="14">
        <f aca="true" t="shared" si="2" ref="O10:O25">E10+F10+L10+M10+N10</f>
        <v>3319.7999999999997</v>
      </c>
      <c r="P10" s="11">
        <v>3307.1</v>
      </c>
      <c r="Q10" s="14">
        <f aca="true" t="shared" si="3" ref="Q10:Q25">O10-P10</f>
        <v>12.699999999999818</v>
      </c>
      <c r="R10" s="15"/>
      <c r="S10" s="16">
        <f>G10/C10*100</f>
        <v>81.63039808477333</v>
      </c>
    </row>
    <row r="11" spans="1:19" ht="15.75">
      <c r="A11" s="9" t="s">
        <v>36</v>
      </c>
      <c r="B11" s="10">
        <v>628</v>
      </c>
      <c r="C11" s="11">
        <f t="shared" si="0"/>
        <v>2461.5</v>
      </c>
      <c r="D11" s="12">
        <f t="shared" si="1"/>
        <v>2461.5</v>
      </c>
      <c r="E11" s="10">
        <v>141.9</v>
      </c>
      <c r="F11" s="10">
        <f aca="true" t="shared" si="4" ref="F11:F25">G11+J11+K11</f>
        <v>2319.6</v>
      </c>
      <c r="G11" s="10">
        <f aca="true" t="shared" si="5" ref="G11:G25">H11+I11</f>
        <v>1910.6</v>
      </c>
      <c r="H11" s="25">
        <v>1910.6</v>
      </c>
      <c r="I11" s="25"/>
      <c r="J11" s="13">
        <v>34</v>
      </c>
      <c r="K11" s="13">
        <v>375</v>
      </c>
      <c r="L11" s="13">
        <v>54.6</v>
      </c>
      <c r="M11" s="13"/>
      <c r="N11" s="13"/>
      <c r="O11" s="14">
        <f t="shared" si="2"/>
        <v>2516.1</v>
      </c>
      <c r="P11" s="11">
        <v>2543</v>
      </c>
      <c r="Q11" s="14">
        <f t="shared" si="3"/>
        <v>-26.90000000000009</v>
      </c>
      <c r="R11" s="15"/>
      <c r="S11" s="16">
        <f aca="true" t="shared" si="6" ref="S11:S26">G11/C11*100</f>
        <v>77.61933780215315</v>
      </c>
    </row>
    <row r="12" spans="1:19" ht="14.25" customHeight="1">
      <c r="A12" s="9" t="s">
        <v>37</v>
      </c>
      <c r="B12" s="10">
        <v>638</v>
      </c>
      <c r="C12" s="11">
        <f t="shared" si="0"/>
        <v>4323.3</v>
      </c>
      <c r="D12" s="12">
        <f t="shared" si="1"/>
        <v>4323.3</v>
      </c>
      <c r="E12" s="10">
        <v>355.5</v>
      </c>
      <c r="F12" s="10">
        <f>G12+J12+K12</f>
        <v>3967.8</v>
      </c>
      <c r="G12" s="10">
        <f t="shared" si="5"/>
        <v>3630</v>
      </c>
      <c r="H12" s="25">
        <v>3630</v>
      </c>
      <c r="I12" s="25"/>
      <c r="J12" s="13">
        <v>24.8</v>
      </c>
      <c r="K12" s="13">
        <v>313</v>
      </c>
      <c r="L12" s="13">
        <v>65</v>
      </c>
      <c r="M12" s="13"/>
      <c r="N12" s="13"/>
      <c r="O12" s="14">
        <f t="shared" si="2"/>
        <v>4388.3</v>
      </c>
      <c r="P12" s="11">
        <v>4387.1</v>
      </c>
      <c r="Q12" s="14">
        <f t="shared" si="3"/>
        <v>1.199999999999818</v>
      </c>
      <c r="R12" s="15"/>
      <c r="S12" s="16">
        <f t="shared" si="6"/>
        <v>83.96363888696135</v>
      </c>
    </row>
    <row r="13" spans="1:19" ht="15.75">
      <c r="A13" s="9" t="s">
        <v>38</v>
      </c>
      <c r="B13" s="10">
        <v>10512</v>
      </c>
      <c r="C13" s="11">
        <f t="shared" si="0"/>
        <v>46749.1</v>
      </c>
      <c r="D13" s="12">
        <f t="shared" si="1"/>
        <v>46527.799999999996</v>
      </c>
      <c r="E13" s="10">
        <v>11541.1</v>
      </c>
      <c r="F13" s="10">
        <f t="shared" si="4"/>
        <v>34986.7</v>
      </c>
      <c r="G13" s="10">
        <f>H13+I13</f>
        <v>29022</v>
      </c>
      <c r="H13" s="25">
        <v>29022</v>
      </c>
      <c r="I13" s="25"/>
      <c r="J13" s="13">
        <v>2420.5</v>
      </c>
      <c r="K13" s="13">
        <v>3544.2</v>
      </c>
      <c r="L13" s="13">
        <v>358.5</v>
      </c>
      <c r="M13" s="13">
        <v>221.3</v>
      </c>
      <c r="N13" s="13"/>
      <c r="O13" s="14">
        <f t="shared" si="2"/>
        <v>47107.6</v>
      </c>
      <c r="P13" s="11">
        <v>46520.1</v>
      </c>
      <c r="Q13" s="14">
        <f t="shared" si="3"/>
        <v>587.5</v>
      </c>
      <c r="R13" s="15"/>
      <c r="S13" s="16">
        <f t="shared" si="6"/>
        <v>62.0803395145575</v>
      </c>
    </row>
    <row r="14" spans="1:19" ht="15.75" customHeight="1">
      <c r="A14" s="9" t="s">
        <v>39</v>
      </c>
      <c r="B14" s="10">
        <v>374</v>
      </c>
      <c r="C14" s="11">
        <f t="shared" si="0"/>
        <v>2741.7</v>
      </c>
      <c r="D14" s="12">
        <f t="shared" si="1"/>
        <v>2741.7</v>
      </c>
      <c r="E14" s="10">
        <v>60.2</v>
      </c>
      <c r="F14" s="10">
        <f t="shared" si="4"/>
        <v>2681.5</v>
      </c>
      <c r="G14" s="10">
        <f t="shared" si="5"/>
        <v>2320.6</v>
      </c>
      <c r="H14" s="25">
        <v>2320.6</v>
      </c>
      <c r="I14" s="25"/>
      <c r="J14" s="13">
        <v>19.9</v>
      </c>
      <c r="K14" s="13">
        <v>341</v>
      </c>
      <c r="L14" s="13">
        <v>61.2</v>
      </c>
      <c r="M14" s="13"/>
      <c r="N14" s="13"/>
      <c r="O14" s="14">
        <f t="shared" si="2"/>
        <v>2802.8999999999996</v>
      </c>
      <c r="P14" s="11">
        <v>2821.7</v>
      </c>
      <c r="Q14" s="14">
        <f t="shared" si="3"/>
        <v>-18.800000000000182</v>
      </c>
      <c r="R14" s="15"/>
      <c r="S14" s="16">
        <f t="shared" si="6"/>
        <v>84.6409162198636</v>
      </c>
    </row>
    <row r="15" spans="1:19" ht="18" customHeight="1">
      <c r="A15" s="9" t="s">
        <v>40</v>
      </c>
      <c r="B15" s="10">
        <v>529</v>
      </c>
      <c r="C15" s="11">
        <f t="shared" si="0"/>
        <v>4258.3</v>
      </c>
      <c r="D15" s="12">
        <f t="shared" si="1"/>
        <v>4262.8</v>
      </c>
      <c r="E15" s="10">
        <v>170</v>
      </c>
      <c r="F15" s="10">
        <f t="shared" si="4"/>
        <v>4092.8</v>
      </c>
      <c r="G15" s="10">
        <f t="shared" si="5"/>
        <v>3317</v>
      </c>
      <c r="H15" s="25">
        <v>3317</v>
      </c>
      <c r="I15" s="25"/>
      <c r="J15" s="13">
        <v>262.8</v>
      </c>
      <c r="K15" s="13">
        <v>513</v>
      </c>
      <c r="L15" s="13">
        <v>63.7</v>
      </c>
      <c r="M15" s="13"/>
      <c r="N15" s="13">
        <v>-4.5</v>
      </c>
      <c r="O15" s="14">
        <f t="shared" si="2"/>
        <v>4322</v>
      </c>
      <c r="P15" s="11">
        <v>4305.6</v>
      </c>
      <c r="Q15" s="14">
        <f t="shared" si="3"/>
        <v>16.399999999999636</v>
      </c>
      <c r="R15" s="15"/>
      <c r="S15" s="16">
        <f t="shared" si="6"/>
        <v>77.89493459831388</v>
      </c>
    </row>
    <row r="16" spans="1:19" ht="15.75">
      <c r="A16" s="9" t="s">
        <v>41</v>
      </c>
      <c r="B16" s="10">
        <v>1681</v>
      </c>
      <c r="C16" s="11">
        <f t="shared" si="0"/>
        <v>5679.8</v>
      </c>
      <c r="D16" s="12">
        <f t="shared" si="1"/>
        <v>5679.8</v>
      </c>
      <c r="E16" s="10">
        <v>427.6</v>
      </c>
      <c r="F16" s="10">
        <f t="shared" si="4"/>
        <v>5252.2</v>
      </c>
      <c r="G16" s="10">
        <f t="shared" si="5"/>
        <v>4488</v>
      </c>
      <c r="H16" s="25">
        <v>4488</v>
      </c>
      <c r="I16" s="25"/>
      <c r="J16" s="13">
        <v>221.2</v>
      </c>
      <c r="K16" s="13">
        <v>543</v>
      </c>
      <c r="L16" s="13">
        <v>151.3</v>
      </c>
      <c r="M16" s="13"/>
      <c r="N16" s="13"/>
      <c r="O16" s="14">
        <f t="shared" si="2"/>
        <v>5831.1</v>
      </c>
      <c r="P16" s="11">
        <v>5812.4</v>
      </c>
      <c r="Q16" s="14">
        <f t="shared" si="3"/>
        <v>18.700000000000728</v>
      </c>
      <c r="R16" s="15"/>
      <c r="S16" s="16">
        <f t="shared" si="6"/>
        <v>79.0168667910842</v>
      </c>
    </row>
    <row r="17" spans="1:19" ht="19.5" customHeight="1">
      <c r="A17" s="9" t="s">
        <v>42</v>
      </c>
      <c r="B17" s="10">
        <v>326</v>
      </c>
      <c r="C17" s="11">
        <f t="shared" si="0"/>
        <v>2670</v>
      </c>
      <c r="D17" s="12">
        <f t="shared" si="1"/>
        <v>2670</v>
      </c>
      <c r="E17" s="10">
        <v>58.2</v>
      </c>
      <c r="F17" s="10">
        <f t="shared" si="4"/>
        <v>2611.8</v>
      </c>
      <c r="G17" s="10">
        <f t="shared" si="5"/>
        <v>2365</v>
      </c>
      <c r="H17" s="25">
        <v>2365</v>
      </c>
      <c r="I17" s="25"/>
      <c r="J17" s="13">
        <v>20.8</v>
      </c>
      <c r="K17" s="13">
        <v>226</v>
      </c>
      <c r="L17" s="13">
        <v>61.5</v>
      </c>
      <c r="M17" s="13"/>
      <c r="N17" s="13"/>
      <c r="O17" s="14">
        <f t="shared" si="2"/>
        <v>2731.5</v>
      </c>
      <c r="P17" s="11">
        <v>2741.3</v>
      </c>
      <c r="Q17" s="14">
        <f t="shared" si="3"/>
        <v>-9.800000000000182</v>
      </c>
      <c r="R17" s="15"/>
      <c r="S17" s="16">
        <f t="shared" si="6"/>
        <v>88.57677902621724</v>
      </c>
    </row>
    <row r="18" spans="1:19" ht="15.75">
      <c r="A18" s="9" t="s">
        <v>43</v>
      </c>
      <c r="B18" s="10">
        <v>506</v>
      </c>
      <c r="C18" s="11">
        <f t="shared" si="0"/>
        <v>3242.6000000000004</v>
      </c>
      <c r="D18" s="12">
        <f t="shared" si="1"/>
        <v>3242.6000000000004</v>
      </c>
      <c r="E18" s="10">
        <v>118.4</v>
      </c>
      <c r="F18" s="10">
        <f t="shared" si="4"/>
        <v>3124.2000000000003</v>
      </c>
      <c r="G18" s="10">
        <f t="shared" si="5"/>
        <v>2690.8</v>
      </c>
      <c r="H18" s="25">
        <v>2690.8</v>
      </c>
      <c r="I18" s="25"/>
      <c r="J18" s="13">
        <v>26.6</v>
      </c>
      <c r="K18" s="13">
        <v>406.8</v>
      </c>
      <c r="L18" s="13">
        <v>64.7</v>
      </c>
      <c r="M18" s="13"/>
      <c r="N18" s="13"/>
      <c r="O18" s="14">
        <f t="shared" si="2"/>
        <v>3307.3</v>
      </c>
      <c r="P18" s="11">
        <v>3291.3</v>
      </c>
      <c r="Q18" s="14">
        <f t="shared" si="3"/>
        <v>16</v>
      </c>
      <c r="R18" s="15"/>
      <c r="S18" s="16">
        <f t="shared" si="6"/>
        <v>82.98279158699809</v>
      </c>
    </row>
    <row r="19" spans="1:19" ht="17.25" customHeight="1">
      <c r="A19" s="9" t="s">
        <v>44</v>
      </c>
      <c r="B19" s="10">
        <v>856</v>
      </c>
      <c r="C19" s="11">
        <f t="shared" si="0"/>
        <v>4899.9</v>
      </c>
      <c r="D19" s="12">
        <f t="shared" si="1"/>
        <v>4899.9</v>
      </c>
      <c r="E19" s="10">
        <v>263.1</v>
      </c>
      <c r="F19" s="10">
        <f t="shared" si="4"/>
        <v>4636.799999999999</v>
      </c>
      <c r="G19" s="10">
        <f t="shared" si="5"/>
        <v>4023.2</v>
      </c>
      <c r="H19" s="25">
        <v>4023.2</v>
      </c>
      <c r="I19" s="25"/>
      <c r="J19" s="13">
        <v>38.6</v>
      </c>
      <c r="K19" s="13">
        <v>575</v>
      </c>
      <c r="L19" s="13">
        <v>62.7</v>
      </c>
      <c r="M19" s="13"/>
      <c r="N19" s="13"/>
      <c r="O19" s="14">
        <f t="shared" si="2"/>
        <v>4962.599999999999</v>
      </c>
      <c r="P19" s="11">
        <v>4897.7</v>
      </c>
      <c r="Q19" s="14">
        <f t="shared" si="3"/>
        <v>64.89999999999964</v>
      </c>
      <c r="R19" s="15"/>
      <c r="S19" s="16">
        <f t="shared" si="6"/>
        <v>82.10779811832894</v>
      </c>
    </row>
    <row r="20" spans="1:19" ht="15.75">
      <c r="A20" s="17" t="s">
        <v>45</v>
      </c>
      <c r="B20" s="18">
        <v>475</v>
      </c>
      <c r="C20" s="11">
        <f t="shared" si="0"/>
        <v>3898.9</v>
      </c>
      <c r="D20" s="12">
        <f t="shared" si="1"/>
        <v>3898.9</v>
      </c>
      <c r="E20" s="19">
        <v>362.1</v>
      </c>
      <c r="F20" s="10">
        <f t="shared" si="4"/>
        <v>3536.8</v>
      </c>
      <c r="G20" s="10">
        <f t="shared" si="5"/>
        <v>3148</v>
      </c>
      <c r="H20" s="25">
        <v>3148</v>
      </c>
      <c r="I20" s="25"/>
      <c r="J20" s="19">
        <v>20.8</v>
      </c>
      <c r="K20" s="19">
        <v>368</v>
      </c>
      <c r="L20" s="19">
        <v>61.3</v>
      </c>
      <c r="M20" s="19"/>
      <c r="N20" s="19"/>
      <c r="O20" s="14">
        <f t="shared" si="2"/>
        <v>3960.2000000000003</v>
      </c>
      <c r="P20" s="14">
        <v>3885.6</v>
      </c>
      <c r="Q20" s="14">
        <f t="shared" si="3"/>
        <v>74.60000000000036</v>
      </c>
      <c r="R20" s="20"/>
      <c r="S20" s="16">
        <f t="shared" si="6"/>
        <v>80.74072174202979</v>
      </c>
    </row>
    <row r="21" spans="1:19" ht="15.75">
      <c r="A21" s="17" t="s">
        <v>46</v>
      </c>
      <c r="B21" s="18">
        <v>646</v>
      </c>
      <c r="C21" s="11">
        <f t="shared" si="0"/>
        <v>5168.5</v>
      </c>
      <c r="D21" s="12">
        <f t="shared" si="1"/>
        <v>5168.5</v>
      </c>
      <c r="E21" s="19">
        <v>209.9</v>
      </c>
      <c r="F21" s="10">
        <f t="shared" si="4"/>
        <v>4958.6</v>
      </c>
      <c r="G21" s="10">
        <f t="shared" si="5"/>
        <v>4431</v>
      </c>
      <c r="H21" s="25">
        <v>4431</v>
      </c>
      <c r="I21" s="25"/>
      <c r="J21" s="19">
        <v>26.6</v>
      </c>
      <c r="K21" s="19">
        <v>501</v>
      </c>
      <c r="L21" s="19">
        <v>67.7</v>
      </c>
      <c r="M21" s="19"/>
      <c r="N21" s="19"/>
      <c r="O21" s="14">
        <f t="shared" si="2"/>
        <v>5236.2</v>
      </c>
      <c r="P21" s="14">
        <v>5214.3</v>
      </c>
      <c r="Q21" s="14">
        <f t="shared" si="3"/>
        <v>21.899999999999636</v>
      </c>
      <c r="R21" s="20"/>
      <c r="S21" s="16">
        <f t="shared" si="6"/>
        <v>85.73086969139982</v>
      </c>
    </row>
    <row r="22" spans="1:19" ht="15.75">
      <c r="A22" s="17" t="s">
        <v>47</v>
      </c>
      <c r="B22" s="18">
        <v>702</v>
      </c>
      <c r="C22" s="11">
        <f t="shared" si="0"/>
        <v>3212.7</v>
      </c>
      <c r="D22" s="12">
        <f t="shared" si="1"/>
        <v>3212.7</v>
      </c>
      <c r="E22" s="19">
        <v>209.2</v>
      </c>
      <c r="F22" s="10">
        <f t="shared" si="4"/>
        <v>3003.5</v>
      </c>
      <c r="G22" s="10">
        <f t="shared" si="5"/>
        <v>2600.2</v>
      </c>
      <c r="H22" s="25">
        <v>2600.2</v>
      </c>
      <c r="I22" s="25"/>
      <c r="J22" s="19">
        <v>21.3</v>
      </c>
      <c r="K22" s="19">
        <v>382</v>
      </c>
      <c r="L22" s="19">
        <v>66.8</v>
      </c>
      <c r="M22" s="19"/>
      <c r="N22" s="19"/>
      <c r="O22" s="14">
        <f t="shared" si="2"/>
        <v>3279.5</v>
      </c>
      <c r="P22" s="14">
        <v>3167.2</v>
      </c>
      <c r="Q22" s="14">
        <f t="shared" si="3"/>
        <v>112.30000000000018</v>
      </c>
      <c r="R22" s="20"/>
      <c r="S22" s="16">
        <f t="shared" si="6"/>
        <v>80.93503906371588</v>
      </c>
    </row>
    <row r="23" spans="1:19" ht="15.75">
      <c r="A23" s="17"/>
      <c r="B23" s="18"/>
      <c r="C23" s="11">
        <f t="shared" si="0"/>
        <v>0</v>
      </c>
      <c r="D23" s="12">
        <f t="shared" si="1"/>
        <v>0</v>
      </c>
      <c r="E23" s="19"/>
      <c r="F23" s="10">
        <f t="shared" si="4"/>
        <v>0</v>
      </c>
      <c r="G23" s="10">
        <f t="shared" si="5"/>
        <v>0</v>
      </c>
      <c r="H23" s="25"/>
      <c r="I23" s="25"/>
      <c r="J23" s="19"/>
      <c r="K23" s="19"/>
      <c r="L23" s="19"/>
      <c r="M23" s="19"/>
      <c r="N23" s="19"/>
      <c r="O23" s="14">
        <f t="shared" si="2"/>
        <v>0</v>
      </c>
      <c r="P23" s="14"/>
      <c r="Q23" s="14">
        <f t="shared" si="3"/>
        <v>0</v>
      </c>
      <c r="R23" s="20"/>
      <c r="S23" s="16" t="e">
        <f t="shared" si="6"/>
        <v>#DIV/0!</v>
      </c>
    </row>
    <row r="24" spans="1:19" ht="15.75">
      <c r="A24" s="17"/>
      <c r="B24" s="18"/>
      <c r="C24" s="11">
        <f t="shared" si="0"/>
        <v>0</v>
      </c>
      <c r="D24" s="12">
        <f t="shared" si="1"/>
        <v>0</v>
      </c>
      <c r="E24" s="19"/>
      <c r="F24" s="10">
        <f t="shared" si="4"/>
        <v>0</v>
      </c>
      <c r="G24" s="10">
        <f t="shared" si="5"/>
        <v>0</v>
      </c>
      <c r="H24" s="25"/>
      <c r="I24" s="25"/>
      <c r="J24" s="19"/>
      <c r="K24" s="19"/>
      <c r="L24" s="19"/>
      <c r="M24" s="19"/>
      <c r="N24" s="19"/>
      <c r="O24" s="14">
        <f t="shared" si="2"/>
        <v>0</v>
      </c>
      <c r="P24" s="14"/>
      <c r="Q24" s="14">
        <f t="shared" si="3"/>
        <v>0</v>
      </c>
      <c r="R24" s="20"/>
      <c r="S24" s="16" t="e">
        <f t="shared" si="6"/>
        <v>#DIV/0!</v>
      </c>
    </row>
    <row r="25" spans="1:19" ht="15.75">
      <c r="A25" s="17"/>
      <c r="B25" s="18"/>
      <c r="C25" s="11">
        <f t="shared" si="0"/>
        <v>0</v>
      </c>
      <c r="D25" s="12">
        <f t="shared" si="1"/>
        <v>0</v>
      </c>
      <c r="E25" s="19"/>
      <c r="F25" s="10">
        <f t="shared" si="4"/>
        <v>0</v>
      </c>
      <c r="G25" s="10">
        <f t="shared" si="5"/>
        <v>0</v>
      </c>
      <c r="H25" s="25"/>
      <c r="I25" s="25"/>
      <c r="J25" s="19"/>
      <c r="K25" s="19"/>
      <c r="L25" s="19"/>
      <c r="M25" s="19"/>
      <c r="N25" s="19"/>
      <c r="O25" s="14">
        <f t="shared" si="2"/>
        <v>0</v>
      </c>
      <c r="P25" s="14"/>
      <c r="Q25" s="14">
        <f t="shared" si="3"/>
        <v>0</v>
      </c>
      <c r="R25" s="20"/>
      <c r="S25" s="16" t="e">
        <f t="shared" si="6"/>
        <v>#DIV/0!</v>
      </c>
    </row>
    <row r="26" spans="1:19" s="23" customFormat="1" ht="31.5">
      <c r="A26" s="21" t="s">
        <v>16</v>
      </c>
      <c r="B26" s="22">
        <f>SUM(B9:B25)</f>
        <v>18871</v>
      </c>
      <c r="C26" s="22">
        <f aca="true" t="shared" si="7" ref="C26:R26">SUM(C9:C25)</f>
        <v>96913.99999999999</v>
      </c>
      <c r="D26" s="22">
        <f t="shared" si="7"/>
        <v>96697.19999999998</v>
      </c>
      <c r="E26" s="22">
        <f t="shared" si="7"/>
        <v>14424.700000000003</v>
      </c>
      <c r="F26" s="22">
        <f t="shared" si="7"/>
        <v>82272.50000000001</v>
      </c>
      <c r="G26" s="22">
        <f>SUM(G9:G25)</f>
        <v>70162.99999999999</v>
      </c>
      <c r="H26" s="26">
        <f t="shared" si="7"/>
        <v>70162.99999999999</v>
      </c>
      <c r="I26" s="26">
        <f t="shared" si="7"/>
        <v>0</v>
      </c>
      <c r="J26" s="22">
        <f t="shared" si="7"/>
        <v>3229.5000000000005</v>
      </c>
      <c r="K26" s="22">
        <f t="shared" si="7"/>
        <v>8880</v>
      </c>
      <c r="L26" s="22">
        <f t="shared" si="7"/>
        <v>1265.3000000000002</v>
      </c>
      <c r="M26" s="22">
        <f t="shared" si="7"/>
        <v>221.3</v>
      </c>
      <c r="N26" s="22"/>
      <c r="O26" s="22">
        <f t="shared" si="7"/>
        <v>98179.3</v>
      </c>
      <c r="P26" s="22">
        <f t="shared" si="7"/>
        <v>97001.6</v>
      </c>
      <c r="Q26" s="22">
        <f t="shared" si="7"/>
        <v>1177.7000000000003</v>
      </c>
      <c r="R26" s="22">
        <f t="shared" si="7"/>
        <v>0</v>
      </c>
      <c r="S26" s="16">
        <f t="shared" si="6"/>
        <v>72.39717687846957</v>
      </c>
    </row>
    <row r="29" spans="1:16" ht="15.75">
      <c r="A29" s="1"/>
      <c r="B29" s="43"/>
      <c r="C29" s="43"/>
      <c r="D29" s="1"/>
      <c r="E29" s="1"/>
      <c r="F29" s="1"/>
      <c r="G29" s="1"/>
      <c r="H29" s="1"/>
      <c r="I29" s="1"/>
      <c r="J29" s="1"/>
      <c r="P29" s="32"/>
    </row>
    <row r="30" spans="1:10" ht="15.75">
      <c r="A30" s="1"/>
      <c r="B30" s="43"/>
      <c r="C30" s="43"/>
      <c r="D30" s="1"/>
      <c r="E30" s="1"/>
      <c r="F30" s="1"/>
      <c r="G30" s="1"/>
      <c r="H30" s="1"/>
      <c r="I30" s="1"/>
      <c r="J30" s="1"/>
    </row>
    <row r="31" spans="1:10" ht="15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3" spans="1:10" s="2" customFormat="1" ht="15.75">
      <c r="A33" s="27"/>
      <c r="B33" s="27"/>
      <c r="C33" s="27"/>
      <c r="D33" s="27"/>
      <c r="E33" s="27"/>
      <c r="F33" s="27"/>
      <c r="G33" s="27"/>
      <c r="H33" s="27"/>
      <c r="I33" s="27"/>
      <c r="J33" s="27"/>
    </row>
    <row r="34" s="2" customFormat="1" ht="15.75">
      <c r="B34" s="30"/>
    </row>
  </sheetData>
  <sheetProtection/>
  <mergeCells count="23">
    <mergeCell ref="B29:C29"/>
    <mergeCell ref="B30:C30"/>
    <mergeCell ref="M4:M7"/>
    <mergeCell ref="A1:S1"/>
    <mergeCell ref="A4:A7"/>
    <mergeCell ref="B4:B7"/>
    <mergeCell ref="C4:C7"/>
    <mergeCell ref="D4:D7"/>
    <mergeCell ref="E4:K4"/>
    <mergeCell ref="L4:L7"/>
    <mergeCell ref="O4:O7"/>
    <mergeCell ref="P4:P7"/>
    <mergeCell ref="N4:N7"/>
    <mergeCell ref="R4:R7"/>
    <mergeCell ref="S4:S7"/>
    <mergeCell ref="Q4:Q7"/>
    <mergeCell ref="E5:E7"/>
    <mergeCell ref="F5:F7"/>
    <mergeCell ref="G5:K5"/>
    <mergeCell ref="G6:G7"/>
    <mergeCell ref="H6:I6"/>
    <mergeCell ref="J6:J7"/>
    <mergeCell ref="K6:K7"/>
  </mergeCells>
  <printOptions horizontalCentered="1"/>
  <pageMargins left="0" right="0" top="0.8661417322834646" bottom="0.11811023622047245" header="0.5118110236220472" footer="0.275590551181102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lesnikova</dc:creator>
  <cp:keywords/>
  <dc:description/>
  <cp:lastModifiedBy>Сисадмин</cp:lastModifiedBy>
  <cp:lastPrinted>2018-01-25T11:39:55Z</cp:lastPrinted>
  <dcterms:created xsi:type="dcterms:W3CDTF">2016-07-14T06:41:37Z</dcterms:created>
  <dcterms:modified xsi:type="dcterms:W3CDTF">2019-02-28T12:45:36Z</dcterms:modified>
  <cp:category/>
  <cp:version/>
  <cp:contentType/>
  <cp:contentStatus/>
</cp:coreProperties>
</file>