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910" yWindow="855" windowWidth="14280" windowHeight="8385" activeTab="0"/>
  </bookViews>
  <sheets>
    <sheet name="план" sheetId="1" r:id="rId1"/>
    <sheet name="исполнение" sheetId="2" r:id="rId2"/>
  </sheets>
  <definedNames>
    <definedName name="_xlnm.Print_Area" localSheetId="1">'исполнение'!$A$1:$O$39</definedName>
    <definedName name="_xlnm.Print_Area" localSheetId="0">'план'!$A$1:$S$37</definedName>
  </definedNames>
  <calcPr fullCalcOnLoad="1"/>
</workbook>
</file>

<file path=xl/sharedStrings.xml><?xml version="1.0" encoding="utf-8"?>
<sst xmlns="http://schemas.openxmlformats.org/spreadsheetml/2006/main" count="84" uniqueCount="55">
  <si>
    <t>к письму Минфина УР</t>
  </si>
  <si>
    <t>тыс.руб.</t>
  </si>
  <si>
    <t>Наименование поселения</t>
  </si>
  <si>
    <t>Собственные доходы, всего</t>
  </si>
  <si>
    <t>в том числе:</t>
  </si>
  <si>
    <t>Субвенции</t>
  </si>
  <si>
    <t xml:space="preserve">Итого доходов (КБК             000 850 0000000 0000 000) </t>
  </si>
  <si>
    <t>Итого расходов</t>
  </si>
  <si>
    <t>Дефицит «-»,
 профицит «+»</t>
  </si>
  <si>
    <t>Объем муниципального долга</t>
  </si>
  <si>
    <t>Налоговые и неналоговые доходы (КБК             000 100 0000000 0000 000)</t>
  </si>
  <si>
    <t>Прочие дотации</t>
  </si>
  <si>
    <t>Субсидии</t>
  </si>
  <si>
    <t>за счет средств бюджета УР</t>
  </si>
  <si>
    <t>за счет средств местных бюджетов</t>
  </si>
  <si>
    <t>Итого по поселениям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</si>
  <si>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</si>
  <si>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 том числе</t>
  </si>
  <si>
    <t>Дотации на выравнивание уровня бюджетной обеспеченности, всего</t>
  </si>
  <si>
    <t>Межбюджетные трансферты на осуществление части полномочий по решению вопросов местного значения в соответствии с заключенными соглашениями (000 20204014 10 0000 151)</t>
  </si>
  <si>
    <t>Иные межбюджетные трансферты, всего</t>
  </si>
  <si>
    <t>Доля МБТ, за исключением субвенций, в собственных доходах</t>
  </si>
  <si>
    <t>от                       №</t>
  </si>
  <si>
    <r>
      <t xml:space="preserve">Безвозмездные поступления от государственных (муниципальных) организаций, от негосударственных организаций, прочие безвозмездные поступления (КБК </t>
    </r>
    <r>
      <rPr>
        <b/>
        <sz val="12"/>
        <color indexed="8"/>
        <rFont val="Times New Roman"/>
        <family val="1"/>
      </rPr>
      <t xml:space="preserve">2 03 </t>
    </r>
    <r>
      <rPr>
        <sz val="12"/>
        <color indexed="8"/>
        <rFont val="Times New Roman"/>
        <family val="1"/>
      </rPr>
      <t xml:space="preserve">00000 00 0000, </t>
    </r>
    <r>
      <rPr>
        <b/>
        <sz val="12"/>
        <color indexed="8"/>
        <rFont val="Times New Roman"/>
        <family val="1"/>
      </rPr>
      <t>2 04</t>
    </r>
    <r>
      <rPr>
        <sz val="12"/>
        <color indexed="8"/>
        <rFont val="Times New Roman"/>
        <family val="1"/>
      </rPr>
      <t xml:space="preserve"> 00000 00 0000,</t>
    </r>
    <r>
      <rPr>
        <b/>
        <sz val="12"/>
        <color indexed="8"/>
        <rFont val="Times New Roman"/>
        <family val="1"/>
      </rPr>
      <t xml:space="preserve"> 2 07</t>
    </r>
    <r>
      <rPr>
        <sz val="12"/>
        <color indexed="8"/>
        <rFont val="Times New Roman"/>
        <family val="1"/>
      </rPr>
      <t xml:space="preserve"> 00000 00 0000)</t>
    </r>
  </si>
  <si>
    <t>Приложение 1</t>
  </si>
  <si>
    <t>Налоговые и неналоговые доходы</t>
  </si>
  <si>
    <t>Субсидии, всего</t>
  </si>
  <si>
    <t>Дотации,  всего</t>
  </si>
  <si>
    <t>Межбюджетные трансферты из бюждета УР, за исключением субвенций</t>
  </si>
  <si>
    <t>5=6+7+8</t>
  </si>
  <si>
    <t>3=4+5</t>
  </si>
  <si>
    <t>2=10-9</t>
  </si>
  <si>
    <t>14=6/2*100</t>
  </si>
  <si>
    <t>Доля дотаций в собственных доходах (к табл. 11)</t>
  </si>
  <si>
    <t>12=10-11</t>
  </si>
  <si>
    <t xml:space="preserve">Приложение </t>
  </si>
  <si>
    <t>Сумма налоговых и неналоговых доходов, межбюджетных трансфертов из бюждета УР, за исключением субвенций (для  расчета среднедушевого дохода к табл. 13)</t>
  </si>
  <si>
    <t>Дефицит (-),
 профицит (+)</t>
  </si>
  <si>
    <t>9. Муркозь-Омгинское</t>
  </si>
  <si>
    <t>10. Саркузское</t>
  </si>
  <si>
    <t>11. Старободьинское</t>
  </si>
  <si>
    <t>12. Старокармыжское</t>
  </si>
  <si>
    <t>13. Старокопкинское</t>
  </si>
  <si>
    <t>14. Ягульское</t>
  </si>
  <si>
    <t>Численность постоянного населения поселения
на 01.01.2015г.,  чел.</t>
  </si>
  <si>
    <t>Информация по плановым назначениям (уточненным) бюджетов поселений, входящих в состав МО " Кизнерский район",
по состоянию на 01.01.2016 года</t>
  </si>
  <si>
    <t>Информация по фактическому исполнению бюджетов поселений, входящих в состав МО " Кизнерский район",
по состоянию на 01.01.2016 года</t>
  </si>
  <si>
    <t>1. Балдеевское</t>
  </si>
  <si>
    <t>2. Безменшурское</t>
  </si>
  <si>
    <t>3. Бемыжское</t>
  </si>
  <si>
    <t>4. Верхнебемыжское</t>
  </si>
  <si>
    <t>5. Кизнерское</t>
  </si>
  <si>
    <t>6. Короленковское</t>
  </si>
  <si>
    <t>7. Крымско-Слудское</t>
  </si>
  <si>
    <t>8. Липовское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</si>
</sst>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</numFmts>
  <fonts count="55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36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6"/>
      <name val="Times New Roman"/>
      <family val="1"/>
    </font>
    <font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7030A0"/>
      <name val="Times New Roman"/>
      <family val="1"/>
    </font>
    <font>
      <sz val="12"/>
      <color rgb="FF7030A0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7030A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42" applyAlignment="1" applyProtection="1">
      <alignment/>
      <protection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164" fontId="5" fillId="0" borderId="10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5" fillId="0" borderId="10" xfId="0" applyFont="1" applyBorder="1" applyAlignment="1">
      <alignment horizontal="center" wrapText="1"/>
    </xf>
    <xf numFmtId="164" fontId="5" fillId="0" borderId="10" xfId="0" applyNumberFormat="1" applyFont="1" applyBorder="1" applyAlignment="1">
      <alignment horizontal="center" wrapText="1"/>
    </xf>
    <xf numFmtId="165" fontId="3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164" fontId="5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14" fontId="1" fillId="0" borderId="0" xfId="0" applyNumberFormat="1" applyFont="1" applyAlignment="1">
      <alignment horizontal="left"/>
    </xf>
    <xf numFmtId="164" fontId="1" fillId="0" borderId="10" xfId="0" applyNumberFormat="1" applyFont="1" applyFill="1" applyBorder="1" applyAlignment="1">
      <alignment horizontal="center" wrapText="1"/>
    </xf>
    <xf numFmtId="164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52" fillId="0" borderId="0" xfId="0" applyFont="1" applyAlignment="1">
      <alignment horizontal="left"/>
    </xf>
    <xf numFmtId="0" fontId="53" fillId="0" borderId="12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37"/>
  <sheetViews>
    <sheetView tabSelected="1" zoomScale="70" zoomScaleNormal="70" zoomScaleSheetLayoutView="100" zoomScalePageLayoutView="0" workbookViewId="0" topLeftCell="A10">
      <selection activeCell="B40" sqref="B40"/>
    </sheetView>
  </sheetViews>
  <sheetFormatPr defaultColWidth="9.00390625" defaultRowHeight="12.75"/>
  <cols>
    <col min="1" max="1" width="25.875" style="0" customWidth="1"/>
    <col min="2" max="2" width="16.75390625" style="0" customWidth="1"/>
    <col min="3" max="3" width="9.625" style="0" customWidth="1"/>
    <col min="4" max="4" width="14.125" style="0" customWidth="1"/>
    <col min="5" max="5" width="16.00390625" style="0" customWidth="1"/>
    <col min="6" max="6" width="9.875" style="0" customWidth="1"/>
    <col min="7" max="7" width="11.125" style="0" customWidth="1"/>
    <col min="8" max="9" width="12.375" style="0" customWidth="1"/>
    <col min="10" max="10" width="17.375" style="0" customWidth="1"/>
    <col min="11" max="11" width="22.25390625" style="0" customWidth="1"/>
    <col min="12" max="12" width="25.75390625" style="0" customWidth="1"/>
    <col min="13" max="13" width="13.00390625" style="0" customWidth="1"/>
    <col min="14" max="14" width="18.75390625" style="0" customWidth="1"/>
    <col min="15" max="15" width="13.25390625" style="0" customWidth="1"/>
    <col min="16" max="16" width="10.375" style="0" customWidth="1"/>
    <col min="17" max="17" width="15.25390625" style="0" customWidth="1"/>
    <col min="18" max="18" width="10.125" style="0" customWidth="1"/>
    <col min="19" max="19" width="14.25390625" style="0" customWidth="1"/>
  </cols>
  <sheetData>
    <row r="1" spans="16:17" ht="15.75">
      <c r="P1" s="1" t="s">
        <v>24</v>
      </c>
      <c r="Q1" s="1"/>
    </row>
    <row r="2" spans="16:17" ht="15.75">
      <c r="P2" s="1" t="s">
        <v>0</v>
      </c>
      <c r="Q2" s="1"/>
    </row>
    <row r="3" spans="16:18" ht="15.75">
      <c r="P3" s="11" t="s">
        <v>22</v>
      </c>
      <c r="Q3" s="11"/>
      <c r="R3" s="2"/>
    </row>
    <row r="4" spans="16:17" ht="24" customHeight="1">
      <c r="P4" s="1"/>
      <c r="Q4" s="1"/>
    </row>
    <row r="5" spans="16:17" ht="15.75">
      <c r="P5" s="1"/>
      <c r="Q5" s="1"/>
    </row>
    <row r="6" spans="16:17" ht="12.75">
      <c r="P6" s="3"/>
      <c r="Q6" s="3"/>
    </row>
    <row r="7" spans="1:18" ht="41.25" customHeight="1">
      <c r="A7" s="37" t="s">
        <v>45</v>
      </c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6:17" ht="12.75">
      <c r="P8" s="3"/>
      <c r="Q8" s="3"/>
    </row>
    <row r="9" spans="1:19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 t="s">
        <v>1</v>
      </c>
      <c r="S9" s="3"/>
    </row>
    <row r="10" spans="1:19" ht="31.5" customHeight="1">
      <c r="A10" s="39" t="s">
        <v>2</v>
      </c>
      <c r="B10" s="34" t="s">
        <v>44</v>
      </c>
      <c r="C10" s="42" t="s">
        <v>3</v>
      </c>
      <c r="D10" s="50" t="s">
        <v>4</v>
      </c>
      <c r="E10" s="51"/>
      <c r="F10" s="51"/>
      <c r="G10" s="51"/>
      <c r="H10" s="51"/>
      <c r="I10" s="51"/>
      <c r="J10" s="51"/>
      <c r="K10" s="52"/>
      <c r="L10" s="53"/>
      <c r="M10" s="43" t="s">
        <v>5</v>
      </c>
      <c r="N10" s="34" t="s">
        <v>16</v>
      </c>
      <c r="O10" s="45" t="s">
        <v>6</v>
      </c>
      <c r="P10" s="49" t="s">
        <v>7</v>
      </c>
      <c r="Q10" s="33" t="s">
        <v>8</v>
      </c>
      <c r="R10" s="33" t="s">
        <v>9</v>
      </c>
      <c r="S10" s="33" t="s">
        <v>21</v>
      </c>
    </row>
    <row r="11" spans="1:19" ht="24" customHeight="1">
      <c r="A11" s="40"/>
      <c r="B11" s="35"/>
      <c r="C11" s="42"/>
      <c r="D11" s="39" t="s">
        <v>10</v>
      </c>
      <c r="E11" s="39" t="s">
        <v>18</v>
      </c>
      <c r="F11" s="33" t="s">
        <v>17</v>
      </c>
      <c r="G11" s="33"/>
      <c r="H11" s="39" t="s">
        <v>11</v>
      </c>
      <c r="I11" s="33" t="s">
        <v>12</v>
      </c>
      <c r="J11" s="33" t="s">
        <v>20</v>
      </c>
      <c r="K11" s="4" t="s">
        <v>17</v>
      </c>
      <c r="L11" s="54" t="s">
        <v>23</v>
      </c>
      <c r="M11" s="33"/>
      <c r="N11" s="35"/>
      <c r="O11" s="46"/>
      <c r="P11" s="49"/>
      <c r="Q11" s="33"/>
      <c r="R11" s="33"/>
      <c r="S11" s="33"/>
    </row>
    <row r="12" spans="1:19" ht="174.75" customHeight="1">
      <c r="A12" s="41"/>
      <c r="B12" s="36"/>
      <c r="C12" s="42"/>
      <c r="D12" s="41"/>
      <c r="E12" s="48"/>
      <c r="F12" s="4" t="s">
        <v>13</v>
      </c>
      <c r="G12" s="4" t="s">
        <v>14</v>
      </c>
      <c r="H12" s="41"/>
      <c r="I12" s="33"/>
      <c r="J12" s="33"/>
      <c r="K12" s="4" t="s">
        <v>19</v>
      </c>
      <c r="L12" s="54"/>
      <c r="M12" s="33"/>
      <c r="N12" s="36"/>
      <c r="O12" s="47"/>
      <c r="P12" s="49"/>
      <c r="Q12" s="33"/>
      <c r="R12" s="33"/>
      <c r="S12" s="33"/>
    </row>
    <row r="13" spans="1:19" ht="20.25" customHeight="1">
      <c r="A13" s="28" t="s">
        <v>47</v>
      </c>
      <c r="B13" s="15">
        <v>834</v>
      </c>
      <c r="C13" s="13">
        <f aca="true" t="shared" si="0" ref="C13:C29">D13+E13+H13+I13+J13+L13</f>
        <v>3834.6</v>
      </c>
      <c r="D13" s="15">
        <v>214</v>
      </c>
      <c r="E13" s="15">
        <f aca="true" t="shared" si="1" ref="E13:E29">F13+G13</f>
        <v>3302</v>
      </c>
      <c r="F13" s="31">
        <v>40</v>
      </c>
      <c r="G13" s="16">
        <v>3262</v>
      </c>
      <c r="H13" s="15">
        <v>0</v>
      </c>
      <c r="I13" s="16">
        <v>25.2</v>
      </c>
      <c r="J13" s="16">
        <v>293.4</v>
      </c>
      <c r="K13" s="16">
        <f aca="true" t="shared" si="2" ref="K13:K29">J13</f>
        <v>293.4</v>
      </c>
      <c r="L13" s="16">
        <v>0</v>
      </c>
      <c r="M13" s="16">
        <v>53</v>
      </c>
      <c r="N13" s="16">
        <v>0</v>
      </c>
      <c r="O13" s="10">
        <f aca="true" t="shared" si="3" ref="O13:O29">C13+M13+N13</f>
        <v>3887.6</v>
      </c>
      <c r="P13" s="13">
        <v>3912.6</v>
      </c>
      <c r="Q13" s="5">
        <f aca="true" t="shared" si="4" ref="Q13:Q23">O13-P13</f>
        <v>-25</v>
      </c>
      <c r="R13" s="17"/>
      <c r="S13" s="14">
        <f aca="true" t="shared" si="5" ref="S13:S29">(C13-D13-K13-L13)/C13*100</f>
        <v>86.7678506232723</v>
      </c>
    </row>
    <row r="14" spans="1:19" ht="20.25" customHeight="1">
      <c r="A14" s="28" t="s">
        <v>48</v>
      </c>
      <c r="B14" s="15">
        <v>600</v>
      </c>
      <c r="C14" s="13">
        <f t="shared" si="0"/>
        <v>2904</v>
      </c>
      <c r="D14" s="15">
        <v>94</v>
      </c>
      <c r="E14" s="15">
        <f t="shared" si="1"/>
        <v>2451.6</v>
      </c>
      <c r="F14" s="31">
        <v>29</v>
      </c>
      <c r="G14" s="16">
        <v>2422.6</v>
      </c>
      <c r="H14" s="15">
        <v>0</v>
      </c>
      <c r="I14" s="16">
        <v>24.1</v>
      </c>
      <c r="J14" s="16">
        <v>334.3</v>
      </c>
      <c r="K14" s="16">
        <f t="shared" si="2"/>
        <v>334.3</v>
      </c>
      <c r="L14" s="16">
        <v>0</v>
      </c>
      <c r="M14" s="16">
        <v>60.4</v>
      </c>
      <c r="N14" s="16">
        <v>0</v>
      </c>
      <c r="O14" s="10">
        <f t="shared" si="3"/>
        <v>2964.4</v>
      </c>
      <c r="P14" s="13">
        <v>2964.4</v>
      </c>
      <c r="Q14" s="5">
        <f t="shared" si="4"/>
        <v>0</v>
      </c>
      <c r="R14" s="17"/>
      <c r="S14" s="14">
        <f t="shared" si="5"/>
        <v>85.25137741046831</v>
      </c>
    </row>
    <row r="15" spans="1:19" ht="20.25" customHeight="1">
      <c r="A15" s="28" t="s">
        <v>49</v>
      </c>
      <c r="B15" s="15">
        <v>785</v>
      </c>
      <c r="C15" s="13">
        <f t="shared" si="0"/>
        <v>2805.1</v>
      </c>
      <c r="D15" s="15">
        <v>150</v>
      </c>
      <c r="E15" s="15">
        <f t="shared" si="1"/>
        <v>2075.8</v>
      </c>
      <c r="F15" s="31">
        <v>38</v>
      </c>
      <c r="G15" s="16">
        <v>2037.8</v>
      </c>
      <c r="H15" s="15">
        <v>0</v>
      </c>
      <c r="I15" s="16">
        <v>222.7</v>
      </c>
      <c r="J15" s="16">
        <v>356.6</v>
      </c>
      <c r="K15" s="16">
        <f t="shared" si="2"/>
        <v>356.6</v>
      </c>
      <c r="L15" s="16">
        <v>0</v>
      </c>
      <c r="M15" s="16">
        <v>61.5</v>
      </c>
      <c r="N15" s="16">
        <v>0</v>
      </c>
      <c r="O15" s="10">
        <f t="shared" si="3"/>
        <v>2866.6</v>
      </c>
      <c r="P15" s="13">
        <v>2866.6</v>
      </c>
      <c r="Q15" s="5">
        <f t="shared" si="4"/>
        <v>0</v>
      </c>
      <c r="R15" s="17"/>
      <c r="S15" s="14">
        <f t="shared" si="5"/>
        <v>81.94003778831414</v>
      </c>
    </row>
    <row r="16" spans="1:19" ht="20.25" customHeight="1">
      <c r="A16" s="28" t="s">
        <v>50</v>
      </c>
      <c r="B16" s="15">
        <v>923</v>
      </c>
      <c r="C16" s="13">
        <f t="shared" si="0"/>
        <v>4960.200000000001</v>
      </c>
      <c r="D16" s="15">
        <v>235</v>
      </c>
      <c r="E16" s="15">
        <f t="shared" si="1"/>
        <v>4383</v>
      </c>
      <c r="F16" s="31">
        <v>45</v>
      </c>
      <c r="G16" s="16">
        <v>4338</v>
      </c>
      <c r="H16" s="15">
        <v>0</v>
      </c>
      <c r="I16" s="16">
        <v>63.1</v>
      </c>
      <c r="J16" s="16">
        <v>279.1</v>
      </c>
      <c r="K16" s="16">
        <f t="shared" si="2"/>
        <v>279.1</v>
      </c>
      <c r="L16" s="16">
        <v>0</v>
      </c>
      <c r="M16" s="16">
        <v>60</v>
      </c>
      <c r="N16" s="16">
        <v>0</v>
      </c>
      <c r="O16" s="10">
        <f t="shared" si="3"/>
        <v>5020.200000000001</v>
      </c>
      <c r="P16" s="13">
        <v>5020.2</v>
      </c>
      <c r="Q16" s="5">
        <f t="shared" si="4"/>
        <v>0</v>
      </c>
      <c r="R16" s="17"/>
      <c r="S16" s="14">
        <f t="shared" si="5"/>
        <v>89.6354985686061</v>
      </c>
    </row>
    <row r="17" spans="1:19" ht="20.25" customHeight="1">
      <c r="A17" s="28" t="s">
        <v>51</v>
      </c>
      <c r="B17" s="15">
        <v>10738</v>
      </c>
      <c r="C17" s="13">
        <f>D17+E17+H17+I17+J17+L17</f>
        <v>49309.9</v>
      </c>
      <c r="D17" s="15">
        <v>10438</v>
      </c>
      <c r="E17" s="15">
        <f>F17+G17</f>
        <v>36004.9</v>
      </c>
      <c r="F17" s="31">
        <v>511</v>
      </c>
      <c r="G17" s="16">
        <v>35493.9</v>
      </c>
      <c r="H17" s="15">
        <v>0</v>
      </c>
      <c r="I17" s="16">
        <v>59.1</v>
      </c>
      <c r="J17" s="16">
        <v>2807.9</v>
      </c>
      <c r="K17" s="16">
        <f>J17</f>
        <v>2807.9</v>
      </c>
      <c r="L17" s="16">
        <v>0</v>
      </c>
      <c r="M17" s="16">
        <v>377.8</v>
      </c>
      <c r="N17" s="16">
        <v>0</v>
      </c>
      <c r="O17" s="10">
        <f>C17+M17+N17</f>
        <v>49687.700000000004</v>
      </c>
      <c r="P17" s="13">
        <v>51187.7</v>
      </c>
      <c r="Q17" s="5">
        <f>O17-P17</f>
        <v>-1499.9999999999927</v>
      </c>
      <c r="R17" s="17"/>
      <c r="S17" s="14">
        <f>(C17-D17-K17-L17)/C17*100</f>
        <v>73.13744298812206</v>
      </c>
    </row>
    <row r="18" spans="1:19" ht="20.25" customHeight="1">
      <c r="A18" s="28" t="s">
        <v>52</v>
      </c>
      <c r="B18" s="15">
        <v>610</v>
      </c>
      <c r="C18" s="13">
        <f>D18+E18+H18+I18+J18+L18</f>
        <v>2701.1</v>
      </c>
      <c r="D18" s="15">
        <v>77</v>
      </c>
      <c r="E18" s="15">
        <f>F18+G18</f>
        <v>2267</v>
      </c>
      <c r="F18" s="31">
        <v>30</v>
      </c>
      <c r="G18" s="16">
        <v>2237</v>
      </c>
      <c r="H18" s="15">
        <v>0</v>
      </c>
      <c r="I18" s="16">
        <v>12.9</v>
      </c>
      <c r="J18" s="16">
        <v>344.2</v>
      </c>
      <c r="K18" s="16">
        <f>J18</f>
        <v>344.2</v>
      </c>
      <c r="L18" s="16">
        <v>0</v>
      </c>
      <c r="M18" s="16">
        <v>59.8</v>
      </c>
      <c r="N18" s="16">
        <v>0</v>
      </c>
      <c r="O18" s="10">
        <f>C18+M18+N18</f>
        <v>2760.9</v>
      </c>
      <c r="P18" s="13">
        <v>2800.8</v>
      </c>
      <c r="Q18" s="5">
        <f>O18-P18</f>
        <v>-39.90000000000009</v>
      </c>
      <c r="R18" s="17"/>
      <c r="S18" s="14">
        <f>(C18-D18-K18-L18)/C18*100</f>
        <v>84.40635296730962</v>
      </c>
    </row>
    <row r="19" spans="1:19" ht="20.25" customHeight="1">
      <c r="A19" s="28" t="s">
        <v>53</v>
      </c>
      <c r="B19" s="15">
        <v>687</v>
      </c>
      <c r="C19" s="13">
        <f>D19+E19+H19+I19+J19+L19</f>
        <v>4021.5</v>
      </c>
      <c r="D19" s="15">
        <v>210</v>
      </c>
      <c r="E19" s="15">
        <f>F19+G19</f>
        <v>3413</v>
      </c>
      <c r="F19" s="31">
        <v>33</v>
      </c>
      <c r="G19" s="16">
        <v>3380</v>
      </c>
      <c r="H19" s="15">
        <v>0</v>
      </c>
      <c r="I19" s="16">
        <v>23.7</v>
      </c>
      <c r="J19" s="16">
        <v>374.8</v>
      </c>
      <c r="K19" s="16">
        <f>J19</f>
        <v>374.8</v>
      </c>
      <c r="L19" s="16">
        <v>0</v>
      </c>
      <c r="M19" s="16">
        <v>57.7</v>
      </c>
      <c r="N19" s="16">
        <v>0</v>
      </c>
      <c r="O19" s="10">
        <f>C19+M19+N19</f>
        <v>4079.2</v>
      </c>
      <c r="P19" s="13">
        <v>4079.2</v>
      </c>
      <c r="Q19" s="5">
        <f>O19-P19</f>
        <v>0</v>
      </c>
      <c r="R19" s="17"/>
      <c r="S19" s="14">
        <f>(C19-D19-K19-L19)/C19*100</f>
        <v>85.45816237722242</v>
      </c>
    </row>
    <row r="20" spans="1:19" ht="20.25" customHeight="1">
      <c r="A20" s="28" t="s">
        <v>54</v>
      </c>
      <c r="B20" s="15">
        <v>2286</v>
      </c>
      <c r="C20" s="13">
        <f t="shared" si="0"/>
        <v>5558.2</v>
      </c>
      <c r="D20" s="15">
        <v>488</v>
      </c>
      <c r="E20" s="15">
        <f t="shared" si="1"/>
        <v>4527.2</v>
      </c>
      <c r="F20" s="31">
        <v>109</v>
      </c>
      <c r="G20" s="16">
        <v>4418.2</v>
      </c>
      <c r="H20" s="15">
        <v>0</v>
      </c>
      <c r="I20" s="16">
        <v>43</v>
      </c>
      <c r="J20" s="16">
        <v>500</v>
      </c>
      <c r="K20" s="16">
        <f t="shared" si="2"/>
        <v>500</v>
      </c>
      <c r="L20" s="16">
        <v>0</v>
      </c>
      <c r="M20" s="16">
        <v>142.6</v>
      </c>
      <c r="N20" s="16">
        <v>0</v>
      </c>
      <c r="O20" s="10">
        <f t="shared" si="3"/>
        <v>5700.8</v>
      </c>
      <c r="P20" s="13">
        <v>5700.8</v>
      </c>
      <c r="Q20" s="5">
        <f t="shared" si="4"/>
        <v>0</v>
      </c>
      <c r="R20" s="17"/>
      <c r="S20" s="14">
        <f t="shared" si="5"/>
        <v>82.22446115648951</v>
      </c>
    </row>
    <row r="21" spans="1:19" ht="21" customHeight="1">
      <c r="A21" s="28" t="s">
        <v>38</v>
      </c>
      <c r="B21" s="15">
        <v>424</v>
      </c>
      <c r="C21" s="13">
        <f t="shared" si="0"/>
        <v>2514.4</v>
      </c>
      <c r="D21" s="15">
        <v>66</v>
      </c>
      <c r="E21" s="15">
        <f t="shared" si="1"/>
        <v>2275.4</v>
      </c>
      <c r="F21" s="31">
        <v>21</v>
      </c>
      <c r="G21" s="16">
        <v>2254.4</v>
      </c>
      <c r="H21" s="15">
        <v>0</v>
      </c>
      <c r="I21" s="16">
        <v>11</v>
      </c>
      <c r="J21" s="16">
        <v>162</v>
      </c>
      <c r="K21" s="16">
        <f t="shared" si="2"/>
        <v>162</v>
      </c>
      <c r="L21" s="16">
        <v>0</v>
      </c>
      <c r="M21" s="16">
        <v>58</v>
      </c>
      <c r="N21" s="16">
        <v>0</v>
      </c>
      <c r="O21" s="10">
        <f t="shared" si="3"/>
        <v>2572.4</v>
      </c>
      <c r="P21" s="13">
        <v>2572.4</v>
      </c>
      <c r="Q21" s="5">
        <f t="shared" si="4"/>
        <v>0</v>
      </c>
      <c r="R21" s="17"/>
      <c r="S21" s="14">
        <f t="shared" si="5"/>
        <v>90.93223035316576</v>
      </c>
    </row>
    <row r="22" spans="1:19" ht="20.25" customHeight="1">
      <c r="A22" s="28" t="s">
        <v>39</v>
      </c>
      <c r="B22" s="15">
        <v>611</v>
      </c>
      <c r="C22" s="13">
        <f t="shared" si="0"/>
        <v>2914</v>
      </c>
      <c r="D22" s="15">
        <v>101</v>
      </c>
      <c r="E22" s="15">
        <f t="shared" si="1"/>
        <v>2456</v>
      </c>
      <c r="F22" s="31">
        <v>29</v>
      </c>
      <c r="G22" s="16">
        <v>2427</v>
      </c>
      <c r="H22" s="15">
        <v>0</v>
      </c>
      <c r="I22" s="16">
        <v>47</v>
      </c>
      <c r="J22" s="16">
        <v>310</v>
      </c>
      <c r="K22" s="16">
        <f t="shared" si="2"/>
        <v>310</v>
      </c>
      <c r="L22" s="16">
        <v>0</v>
      </c>
      <c r="M22" s="16">
        <v>62.5</v>
      </c>
      <c r="N22" s="16">
        <v>0</v>
      </c>
      <c r="O22" s="10">
        <f t="shared" si="3"/>
        <v>2976.5</v>
      </c>
      <c r="P22" s="13">
        <v>2976.5</v>
      </c>
      <c r="Q22" s="5">
        <f t="shared" si="4"/>
        <v>0</v>
      </c>
      <c r="R22" s="17"/>
      <c r="S22" s="14">
        <f t="shared" si="5"/>
        <v>85.89567604667124</v>
      </c>
    </row>
    <row r="23" spans="1:19" ht="20.25" customHeight="1">
      <c r="A23" s="28" t="s">
        <v>40</v>
      </c>
      <c r="B23" s="15">
        <v>1223</v>
      </c>
      <c r="C23" s="13">
        <f t="shared" si="0"/>
        <v>5521.200000000001</v>
      </c>
      <c r="D23" s="15">
        <v>346</v>
      </c>
      <c r="E23" s="15">
        <f t="shared" si="1"/>
        <v>4441.6</v>
      </c>
      <c r="F23" s="31">
        <v>60</v>
      </c>
      <c r="G23" s="16">
        <v>4381.6</v>
      </c>
      <c r="H23" s="15">
        <v>0</v>
      </c>
      <c r="I23" s="16">
        <v>154.3</v>
      </c>
      <c r="J23" s="16">
        <v>579.3</v>
      </c>
      <c r="K23" s="16">
        <f t="shared" si="2"/>
        <v>579.3</v>
      </c>
      <c r="L23" s="16">
        <v>0</v>
      </c>
      <c r="M23" s="16">
        <v>63.5</v>
      </c>
      <c r="N23" s="16">
        <v>0</v>
      </c>
      <c r="O23" s="10">
        <f t="shared" si="3"/>
        <v>5584.700000000001</v>
      </c>
      <c r="P23" s="13">
        <v>5584.7</v>
      </c>
      <c r="Q23" s="5">
        <f t="shared" si="4"/>
        <v>0</v>
      </c>
      <c r="R23" s="17"/>
      <c r="S23" s="14">
        <f t="shared" si="5"/>
        <v>83.24096210968631</v>
      </c>
    </row>
    <row r="24" spans="1:19" ht="20.25" customHeight="1">
      <c r="A24" s="29" t="s">
        <v>41</v>
      </c>
      <c r="B24" s="7">
        <v>790</v>
      </c>
      <c r="C24" s="13">
        <f t="shared" si="0"/>
        <v>4013.3</v>
      </c>
      <c r="D24" s="5">
        <v>264</v>
      </c>
      <c r="E24" s="15">
        <f t="shared" si="1"/>
        <v>3275</v>
      </c>
      <c r="F24" s="32">
        <v>38</v>
      </c>
      <c r="G24" s="5">
        <v>3237</v>
      </c>
      <c r="H24" s="15">
        <v>0</v>
      </c>
      <c r="I24" s="5">
        <v>124</v>
      </c>
      <c r="J24" s="5">
        <v>350.3</v>
      </c>
      <c r="K24" s="16">
        <f t="shared" si="2"/>
        <v>350.3</v>
      </c>
      <c r="L24" s="16">
        <v>0</v>
      </c>
      <c r="M24" s="5">
        <v>57.6</v>
      </c>
      <c r="N24" s="5">
        <v>0</v>
      </c>
      <c r="O24" s="10">
        <f t="shared" si="3"/>
        <v>4070.9</v>
      </c>
      <c r="P24" s="10">
        <v>4070.9</v>
      </c>
      <c r="Q24" s="5">
        <f aca="true" t="shared" si="6" ref="Q24:Q29">O24-P24</f>
        <v>0</v>
      </c>
      <c r="R24" s="18"/>
      <c r="S24" s="14">
        <f t="shared" si="5"/>
        <v>84.69339446340916</v>
      </c>
    </row>
    <row r="25" spans="1:19" ht="20.25" customHeight="1">
      <c r="A25" s="29" t="s">
        <v>42</v>
      </c>
      <c r="B25" s="7">
        <v>889</v>
      </c>
      <c r="C25" s="13">
        <f t="shared" si="0"/>
        <v>4683.2</v>
      </c>
      <c r="D25" s="5">
        <v>166</v>
      </c>
      <c r="E25" s="15">
        <f t="shared" si="1"/>
        <v>3977</v>
      </c>
      <c r="F25" s="32">
        <v>44</v>
      </c>
      <c r="G25" s="5">
        <v>3933</v>
      </c>
      <c r="H25" s="15">
        <v>0</v>
      </c>
      <c r="I25" s="5">
        <v>17.7</v>
      </c>
      <c r="J25" s="5">
        <v>522.5</v>
      </c>
      <c r="K25" s="16">
        <f t="shared" si="2"/>
        <v>522.5</v>
      </c>
      <c r="L25" s="16">
        <v>0</v>
      </c>
      <c r="M25" s="5">
        <v>63.5</v>
      </c>
      <c r="N25" s="5">
        <v>0</v>
      </c>
      <c r="O25" s="10">
        <f t="shared" si="3"/>
        <v>4746.7</v>
      </c>
      <c r="P25" s="10">
        <v>4746.7</v>
      </c>
      <c r="Q25" s="5">
        <f t="shared" si="6"/>
        <v>0</v>
      </c>
      <c r="R25" s="18"/>
      <c r="S25" s="14">
        <f t="shared" si="5"/>
        <v>85.29851383669286</v>
      </c>
    </row>
    <row r="26" spans="1:19" ht="20.25" customHeight="1">
      <c r="A26" s="29" t="s">
        <v>43</v>
      </c>
      <c r="B26" s="7">
        <v>850</v>
      </c>
      <c r="C26" s="13">
        <f t="shared" si="0"/>
        <v>2967.8999999999996</v>
      </c>
      <c r="D26" s="5">
        <v>107</v>
      </c>
      <c r="E26" s="15">
        <f t="shared" si="1"/>
        <v>2483.2</v>
      </c>
      <c r="F26" s="32">
        <v>42</v>
      </c>
      <c r="G26" s="5">
        <v>2441.2</v>
      </c>
      <c r="H26" s="15">
        <v>0</v>
      </c>
      <c r="I26" s="5">
        <v>22.1</v>
      </c>
      <c r="J26" s="5">
        <v>355.6</v>
      </c>
      <c r="K26" s="16">
        <f t="shared" si="2"/>
        <v>355.6</v>
      </c>
      <c r="L26" s="16">
        <v>0</v>
      </c>
      <c r="M26" s="5">
        <v>62.2</v>
      </c>
      <c r="N26" s="5">
        <v>0</v>
      </c>
      <c r="O26" s="10">
        <f t="shared" si="3"/>
        <v>3030.0999999999995</v>
      </c>
      <c r="P26" s="10">
        <v>3030.1</v>
      </c>
      <c r="Q26" s="5">
        <f t="shared" si="6"/>
        <v>0</v>
      </c>
      <c r="R26" s="18"/>
      <c r="S26" s="14">
        <f t="shared" si="5"/>
        <v>84.41322146972607</v>
      </c>
    </row>
    <row r="27" spans="1:19" ht="20.25" customHeight="1">
      <c r="A27" s="6"/>
      <c r="B27" s="7"/>
      <c r="C27" s="13">
        <f t="shared" si="0"/>
        <v>0</v>
      </c>
      <c r="D27" s="5"/>
      <c r="E27" s="15">
        <f t="shared" si="1"/>
        <v>0</v>
      </c>
      <c r="F27" s="32"/>
      <c r="G27" s="5"/>
      <c r="H27" s="15"/>
      <c r="I27" s="5"/>
      <c r="J27" s="5"/>
      <c r="K27" s="16">
        <f t="shared" si="2"/>
        <v>0</v>
      </c>
      <c r="L27" s="16"/>
      <c r="M27" s="5"/>
      <c r="N27" s="5">
        <v>0</v>
      </c>
      <c r="O27" s="10">
        <f t="shared" si="3"/>
        <v>0</v>
      </c>
      <c r="P27" s="10"/>
      <c r="Q27" s="5">
        <f t="shared" si="6"/>
        <v>0</v>
      </c>
      <c r="R27" s="18"/>
      <c r="S27" s="14" t="e">
        <f t="shared" si="5"/>
        <v>#DIV/0!</v>
      </c>
    </row>
    <row r="28" spans="1:19" ht="20.25" customHeight="1">
      <c r="A28" s="6"/>
      <c r="B28" s="7"/>
      <c r="C28" s="13">
        <f t="shared" si="0"/>
        <v>0</v>
      </c>
      <c r="D28" s="5"/>
      <c r="E28" s="15">
        <f t="shared" si="1"/>
        <v>0</v>
      </c>
      <c r="F28" s="32"/>
      <c r="G28" s="5"/>
      <c r="H28" s="15"/>
      <c r="I28" s="5"/>
      <c r="J28" s="5"/>
      <c r="K28" s="16">
        <f t="shared" si="2"/>
        <v>0</v>
      </c>
      <c r="L28" s="16"/>
      <c r="M28" s="5"/>
      <c r="N28" s="5">
        <v>0</v>
      </c>
      <c r="O28" s="10">
        <f t="shared" si="3"/>
        <v>0</v>
      </c>
      <c r="P28" s="10"/>
      <c r="Q28" s="5">
        <f t="shared" si="6"/>
        <v>0</v>
      </c>
      <c r="R28" s="18"/>
      <c r="S28" s="14" t="e">
        <f t="shared" si="5"/>
        <v>#DIV/0!</v>
      </c>
    </row>
    <row r="29" spans="1:19" ht="20.25" customHeight="1">
      <c r="A29" s="6"/>
      <c r="B29" s="7"/>
      <c r="C29" s="13">
        <f t="shared" si="0"/>
        <v>0</v>
      </c>
      <c r="D29" s="5"/>
      <c r="E29" s="15">
        <f t="shared" si="1"/>
        <v>0</v>
      </c>
      <c r="F29" s="32"/>
      <c r="G29" s="5"/>
      <c r="H29" s="15"/>
      <c r="I29" s="5"/>
      <c r="J29" s="5"/>
      <c r="K29" s="16">
        <f t="shared" si="2"/>
        <v>0</v>
      </c>
      <c r="L29" s="16"/>
      <c r="M29" s="5"/>
      <c r="N29" s="5">
        <v>0</v>
      </c>
      <c r="O29" s="10">
        <f t="shared" si="3"/>
        <v>0</v>
      </c>
      <c r="P29" s="10"/>
      <c r="Q29" s="5">
        <f t="shared" si="6"/>
        <v>0</v>
      </c>
      <c r="R29" s="18"/>
      <c r="S29" s="14" t="e">
        <f t="shared" si="5"/>
        <v>#DIV/0!</v>
      </c>
    </row>
    <row r="30" spans="1:19" s="9" customFormat="1" ht="15.75">
      <c r="A30" s="8" t="s">
        <v>15</v>
      </c>
      <c r="B30" s="12">
        <f aca="true" t="shared" si="7" ref="B30:K30">SUM(B13:B29)</f>
        <v>22250</v>
      </c>
      <c r="C30" s="13">
        <f t="shared" si="7"/>
        <v>98708.59999999999</v>
      </c>
      <c r="D30" s="13">
        <f t="shared" si="7"/>
        <v>12956</v>
      </c>
      <c r="E30" s="13">
        <f t="shared" si="7"/>
        <v>77332.7</v>
      </c>
      <c r="F30" s="13">
        <f t="shared" si="7"/>
        <v>1069</v>
      </c>
      <c r="G30" s="13">
        <f t="shared" si="7"/>
        <v>76263.7</v>
      </c>
      <c r="H30" s="13">
        <f t="shared" si="7"/>
        <v>0</v>
      </c>
      <c r="I30" s="13">
        <f t="shared" si="7"/>
        <v>849.9</v>
      </c>
      <c r="J30" s="13">
        <f t="shared" si="7"/>
        <v>7570.000000000001</v>
      </c>
      <c r="K30" s="13">
        <f t="shared" si="7"/>
        <v>7570.000000000001</v>
      </c>
      <c r="L30" s="13"/>
      <c r="M30" s="13">
        <f>SUM(M13:M29)</f>
        <v>1240.1000000000001</v>
      </c>
      <c r="N30" s="13">
        <f>SUM(N13:N29)</f>
        <v>0</v>
      </c>
      <c r="O30" s="13">
        <f>SUM(O13:O29)</f>
        <v>99948.7</v>
      </c>
      <c r="P30" s="13">
        <f>SUM(P13:P29)</f>
        <v>101513.59999999999</v>
      </c>
      <c r="Q30" s="13">
        <f>SUM(Q13:Q29)</f>
        <v>-1564.8999999999928</v>
      </c>
      <c r="R30" s="12">
        <f>SUM(R13:R24)</f>
        <v>0</v>
      </c>
      <c r="S30" s="14">
        <f>(C30-D30-K30)/C30*100</f>
        <v>79.20545930141851</v>
      </c>
    </row>
    <row r="33" spans="1:9" ht="15.75">
      <c r="A33" s="1"/>
      <c r="B33" s="1"/>
      <c r="C33" s="1"/>
      <c r="D33" s="1"/>
      <c r="E33" s="1"/>
      <c r="F33" s="1"/>
      <c r="G33" s="1"/>
      <c r="H33" s="1"/>
      <c r="I33" s="1"/>
    </row>
    <row r="34" spans="1:9" ht="15.75">
      <c r="A34" s="1"/>
      <c r="B34" s="30"/>
      <c r="C34" s="1"/>
      <c r="D34" s="1"/>
      <c r="E34" s="1"/>
      <c r="F34" s="1"/>
      <c r="G34" s="1"/>
      <c r="H34" s="1"/>
      <c r="I34" s="1"/>
    </row>
    <row r="35" spans="1:9" ht="15.75">
      <c r="A35" s="1"/>
      <c r="B35" s="1"/>
      <c r="C35" s="1"/>
      <c r="D35" s="1"/>
      <c r="E35" s="1"/>
      <c r="F35" s="1"/>
      <c r="G35" s="1"/>
      <c r="H35" s="1"/>
      <c r="I35" s="1"/>
    </row>
    <row r="37" spans="1:9" ht="15.7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/>
  <mergeCells count="20">
    <mergeCell ref="A37:I37"/>
    <mergeCell ref="D11:D12"/>
    <mergeCell ref="O10:O12"/>
    <mergeCell ref="H11:H12"/>
    <mergeCell ref="S10:S12"/>
    <mergeCell ref="E11:E12"/>
    <mergeCell ref="P10:P12"/>
    <mergeCell ref="F11:G11"/>
    <mergeCell ref="D10:L10"/>
    <mergeCell ref="L11:L12"/>
    <mergeCell ref="I11:I12"/>
    <mergeCell ref="N10:N12"/>
    <mergeCell ref="J11:J12"/>
    <mergeCell ref="A7:R7"/>
    <mergeCell ref="A10:A12"/>
    <mergeCell ref="B10:B12"/>
    <mergeCell ref="C10:C12"/>
    <mergeCell ref="M10:M12"/>
    <mergeCell ref="Q10:Q12"/>
    <mergeCell ref="R10:R12"/>
  </mergeCells>
  <printOptions/>
  <pageMargins left="0" right="0" top="0.4724409448818898" bottom="0.31496062992125984" header="0.5118110236220472" footer="0.275590551181102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39"/>
  <sheetViews>
    <sheetView zoomScale="80" zoomScaleNormal="80" zoomScaleSheetLayoutView="100" zoomScalePageLayoutView="0" workbookViewId="0" topLeftCell="A10">
      <selection activeCell="Q30" sqref="Q30"/>
    </sheetView>
  </sheetViews>
  <sheetFormatPr defaultColWidth="9.00390625" defaultRowHeight="12.75"/>
  <cols>
    <col min="1" max="1" width="26.75390625" style="0" customWidth="1"/>
    <col min="2" max="2" width="14.375" style="0" customWidth="1"/>
    <col min="3" max="3" width="16.625" style="0" customWidth="1"/>
    <col min="4" max="4" width="23.625" style="0" customWidth="1"/>
    <col min="5" max="5" width="14.125" style="0" customWidth="1"/>
    <col min="6" max="6" width="19.375" style="0" customWidth="1"/>
    <col min="7" max="7" width="10.00390625" style="0" customWidth="1"/>
    <col min="8" max="8" width="12.00390625" style="0" customWidth="1"/>
    <col min="9" max="9" width="16.25390625" style="0" customWidth="1"/>
    <col min="10" max="10" width="13.00390625" style="0" customWidth="1"/>
    <col min="11" max="11" width="13.25390625" style="0" customWidth="1"/>
    <col min="12" max="12" width="10.375" style="0" customWidth="1"/>
    <col min="13" max="13" width="15.25390625" style="0" customWidth="1"/>
    <col min="14" max="14" width="12.625" style="0" customWidth="1"/>
    <col min="15" max="15" width="13.625" style="0" customWidth="1"/>
  </cols>
  <sheetData>
    <row r="1" spans="12:13" ht="15.75">
      <c r="L1" s="1" t="s">
        <v>35</v>
      </c>
      <c r="M1" s="1"/>
    </row>
    <row r="2" spans="12:13" ht="15.75">
      <c r="L2" s="1" t="s">
        <v>0</v>
      </c>
      <c r="M2" s="1"/>
    </row>
    <row r="3" spans="12:14" ht="15.75">
      <c r="L3" s="11" t="s">
        <v>22</v>
      </c>
      <c r="M3" s="11"/>
      <c r="N3" s="2"/>
    </row>
    <row r="4" spans="12:13" ht="24" customHeight="1">
      <c r="L4" s="1"/>
      <c r="M4" s="1"/>
    </row>
    <row r="5" spans="12:13" ht="15.75">
      <c r="L5" s="1"/>
      <c r="M5" s="1"/>
    </row>
    <row r="6" spans="12:13" ht="12.75">
      <c r="L6" s="3"/>
      <c r="M6" s="3"/>
    </row>
    <row r="7" spans="1:14" ht="41.25" customHeight="1">
      <c r="A7" s="37" t="s">
        <v>46</v>
      </c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2:13" ht="12.75">
      <c r="L8" s="3"/>
      <c r="M8" s="3"/>
    </row>
    <row r="9" spans="1:15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 t="s">
        <v>1</v>
      </c>
      <c r="O9" s="3"/>
    </row>
    <row r="10" spans="1:15" ht="31.5" customHeight="1">
      <c r="A10" s="62" t="s">
        <v>2</v>
      </c>
      <c r="B10" s="65" t="s">
        <v>44</v>
      </c>
      <c r="C10" s="56" t="s">
        <v>3</v>
      </c>
      <c r="D10" s="56" t="s">
        <v>36</v>
      </c>
      <c r="E10" s="60" t="s">
        <v>4</v>
      </c>
      <c r="F10" s="60"/>
      <c r="G10" s="68"/>
      <c r="H10" s="68"/>
      <c r="I10" s="68"/>
      <c r="J10" s="55" t="s">
        <v>5</v>
      </c>
      <c r="K10" s="57" t="s">
        <v>6</v>
      </c>
      <c r="L10" s="56" t="s">
        <v>7</v>
      </c>
      <c r="M10" s="56" t="s">
        <v>37</v>
      </c>
      <c r="N10" s="55" t="s">
        <v>9</v>
      </c>
      <c r="O10" s="55" t="s">
        <v>33</v>
      </c>
    </row>
    <row r="11" spans="1:15" ht="31.5" customHeight="1">
      <c r="A11" s="63"/>
      <c r="B11" s="66"/>
      <c r="C11" s="56"/>
      <c r="D11" s="56"/>
      <c r="E11" s="55" t="s">
        <v>25</v>
      </c>
      <c r="F11" s="55" t="s">
        <v>28</v>
      </c>
      <c r="G11" s="60" t="s">
        <v>4</v>
      </c>
      <c r="H11" s="60"/>
      <c r="I11" s="60"/>
      <c r="J11" s="55"/>
      <c r="K11" s="58"/>
      <c r="L11" s="56"/>
      <c r="M11" s="56"/>
      <c r="N11" s="55"/>
      <c r="O11" s="55"/>
    </row>
    <row r="12" spans="1:15" ht="24" customHeight="1">
      <c r="A12" s="63"/>
      <c r="B12" s="66"/>
      <c r="C12" s="56"/>
      <c r="D12" s="56"/>
      <c r="E12" s="55"/>
      <c r="F12" s="55"/>
      <c r="G12" s="55" t="s">
        <v>27</v>
      </c>
      <c r="H12" s="55" t="s">
        <v>26</v>
      </c>
      <c r="I12" s="55" t="s">
        <v>20</v>
      </c>
      <c r="J12" s="55"/>
      <c r="K12" s="58"/>
      <c r="L12" s="56"/>
      <c r="M12" s="56"/>
      <c r="N12" s="55"/>
      <c r="O12" s="55"/>
    </row>
    <row r="13" spans="1:15" ht="102" customHeight="1">
      <c r="A13" s="64"/>
      <c r="B13" s="67"/>
      <c r="C13" s="56"/>
      <c r="D13" s="56"/>
      <c r="E13" s="55"/>
      <c r="F13" s="55"/>
      <c r="G13" s="55"/>
      <c r="H13" s="55"/>
      <c r="I13" s="55"/>
      <c r="J13" s="55"/>
      <c r="K13" s="59"/>
      <c r="L13" s="56"/>
      <c r="M13" s="56"/>
      <c r="N13" s="55"/>
      <c r="O13" s="55"/>
    </row>
    <row r="14" spans="1:15" s="21" customFormat="1" ht="15.75" customHeight="1">
      <c r="A14" s="20"/>
      <c r="B14" s="22">
        <v>1</v>
      </c>
      <c r="C14" s="26" t="s">
        <v>31</v>
      </c>
      <c r="D14" s="27" t="s">
        <v>30</v>
      </c>
      <c r="E14" s="20">
        <v>4</v>
      </c>
      <c r="F14" s="20" t="s">
        <v>29</v>
      </c>
      <c r="G14" s="20">
        <v>6</v>
      </c>
      <c r="H14" s="23">
        <v>7</v>
      </c>
      <c r="I14" s="23">
        <v>8</v>
      </c>
      <c r="J14" s="23">
        <v>9</v>
      </c>
      <c r="K14" s="24">
        <v>10</v>
      </c>
      <c r="L14" s="25">
        <v>11</v>
      </c>
      <c r="M14" s="26" t="s">
        <v>34</v>
      </c>
      <c r="N14" s="23">
        <v>13</v>
      </c>
      <c r="O14" s="23" t="s">
        <v>32</v>
      </c>
    </row>
    <row r="15" spans="1:15" ht="20.25" customHeight="1">
      <c r="A15" s="28" t="s">
        <v>47</v>
      </c>
      <c r="B15" s="15">
        <v>834</v>
      </c>
      <c r="C15" s="13">
        <f aca="true" t="shared" si="0" ref="C15:C31">K15-J15</f>
        <v>3732</v>
      </c>
      <c r="D15" s="19">
        <f aca="true" t="shared" si="1" ref="D15:D31">E15+F15</f>
        <v>3732</v>
      </c>
      <c r="E15" s="15">
        <v>216.8</v>
      </c>
      <c r="F15" s="15">
        <f aca="true" t="shared" si="2" ref="F15:F31">G15+H15+I15</f>
        <v>3515.2</v>
      </c>
      <c r="G15" s="15">
        <v>3197.1</v>
      </c>
      <c r="H15" s="16">
        <v>25.2</v>
      </c>
      <c r="I15" s="16">
        <v>292.9</v>
      </c>
      <c r="J15" s="16">
        <v>52.9</v>
      </c>
      <c r="K15" s="10">
        <f aca="true" t="shared" si="3" ref="K15:K31">E15+F15+J15</f>
        <v>3784.9</v>
      </c>
      <c r="L15" s="13">
        <v>3779.7</v>
      </c>
      <c r="M15" s="10">
        <f aca="true" t="shared" si="4" ref="M15:M31">K15-L15</f>
        <v>5.200000000000273</v>
      </c>
      <c r="N15" s="17"/>
      <c r="O15" s="14">
        <f aca="true" t="shared" si="5" ref="O15:O31">G15/C15*100</f>
        <v>85.66720257234726</v>
      </c>
    </row>
    <row r="16" spans="1:15" ht="20.25" customHeight="1">
      <c r="A16" s="28" t="s">
        <v>48</v>
      </c>
      <c r="B16" s="15">
        <v>600</v>
      </c>
      <c r="C16" s="13">
        <f t="shared" si="0"/>
        <v>2917.7</v>
      </c>
      <c r="D16" s="19">
        <f t="shared" si="1"/>
        <v>2917.7</v>
      </c>
      <c r="E16" s="15">
        <v>108.8</v>
      </c>
      <c r="F16" s="15">
        <f t="shared" si="2"/>
        <v>2808.8999999999996</v>
      </c>
      <c r="G16" s="15">
        <v>2451.6</v>
      </c>
      <c r="H16" s="16">
        <v>24.1</v>
      </c>
      <c r="I16" s="16">
        <v>333.2</v>
      </c>
      <c r="J16" s="16">
        <v>60.4</v>
      </c>
      <c r="K16" s="10">
        <f t="shared" si="3"/>
        <v>2978.1</v>
      </c>
      <c r="L16" s="13">
        <v>2948.4</v>
      </c>
      <c r="M16" s="10">
        <f t="shared" si="4"/>
        <v>29.699999999999818</v>
      </c>
      <c r="N16" s="17"/>
      <c r="O16" s="14">
        <f t="shared" si="5"/>
        <v>84.025088254447</v>
      </c>
    </row>
    <row r="17" spans="1:15" ht="20.25" customHeight="1">
      <c r="A17" s="28" t="s">
        <v>49</v>
      </c>
      <c r="B17" s="15">
        <v>785</v>
      </c>
      <c r="C17" s="13">
        <f t="shared" si="0"/>
        <v>2727.2999999999997</v>
      </c>
      <c r="D17" s="19">
        <f t="shared" si="1"/>
        <v>2727.2999999999997</v>
      </c>
      <c r="E17" s="15">
        <v>158.1</v>
      </c>
      <c r="F17" s="15">
        <f t="shared" si="2"/>
        <v>2569.2</v>
      </c>
      <c r="G17" s="15">
        <v>1989.9</v>
      </c>
      <c r="H17" s="16">
        <v>222.7</v>
      </c>
      <c r="I17" s="16">
        <v>356.6</v>
      </c>
      <c r="J17" s="16">
        <v>61.5</v>
      </c>
      <c r="K17" s="10">
        <f t="shared" si="3"/>
        <v>2788.7999999999997</v>
      </c>
      <c r="L17" s="13">
        <v>2803.6</v>
      </c>
      <c r="M17" s="10">
        <f t="shared" si="4"/>
        <v>-14.800000000000182</v>
      </c>
      <c r="N17" s="17"/>
      <c r="O17" s="14">
        <f t="shared" si="5"/>
        <v>72.96227037729624</v>
      </c>
    </row>
    <row r="18" spans="1:15" ht="20.25" customHeight="1">
      <c r="A18" s="28" t="s">
        <v>50</v>
      </c>
      <c r="B18" s="15">
        <v>923</v>
      </c>
      <c r="C18" s="13">
        <f t="shared" si="0"/>
        <v>4620.9</v>
      </c>
      <c r="D18" s="19">
        <f t="shared" si="1"/>
        <v>4620.9</v>
      </c>
      <c r="E18" s="15">
        <v>312.7</v>
      </c>
      <c r="F18" s="15">
        <f t="shared" si="2"/>
        <v>4308.2</v>
      </c>
      <c r="G18" s="15">
        <v>3966</v>
      </c>
      <c r="H18" s="16">
        <v>63.1</v>
      </c>
      <c r="I18" s="16">
        <v>279.1</v>
      </c>
      <c r="J18" s="16">
        <v>57.9</v>
      </c>
      <c r="K18" s="10">
        <f t="shared" si="3"/>
        <v>4678.799999999999</v>
      </c>
      <c r="L18" s="13">
        <v>4766.2</v>
      </c>
      <c r="M18" s="10">
        <f t="shared" si="4"/>
        <v>-87.40000000000055</v>
      </c>
      <c r="N18" s="17"/>
      <c r="O18" s="14">
        <f t="shared" si="5"/>
        <v>85.82743621372461</v>
      </c>
    </row>
    <row r="19" spans="1:15" ht="20.25" customHeight="1">
      <c r="A19" s="28" t="s">
        <v>51</v>
      </c>
      <c r="B19" s="15">
        <v>10738</v>
      </c>
      <c r="C19" s="13">
        <f>K19-J19</f>
        <v>36810.799999999996</v>
      </c>
      <c r="D19" s="19">
        <f>E19+F19</f>
        <v>36810.799999999996</v>
      </c>
      <c r="E19" s="15">
        <v>9487.3</v>
      </c>
      <c r="F19" s="15">
        <f>G19+H19+I19</f>
        <v>27323.499999999996</v>
      </c>
      <c r="G19" s="15">
        <v>24619.6</v>
      </c>
      <c r="H19" s="16">
        <v>59.1</v>
      </c>
      <c r="I19" s="16">
        <v>2644.8</v>
      </c>
      <c r="J19" s="16">
        <v>362.4</v>
      </c>
      <c r="K19" s="10">
        <f>E19+F19+J19</f>
        <v>37173.2</v>
      </c>
      <c r="L19" s="13">
        <v>38269.2</v>
      </c>
      <c r="M19" s="10">
        <f>K19-L19</f>
        <v>-1096</v>
      </c>
      <c r="N19" s="17"/>
      <c r="O19" s="14">
        <f>G19/C19*100</f>
        <v>66.88145870233735</v>
      </c>
    </row>
    <row r="20" spans="1:15" ht="20.25" customHeight="1">
      <c r="A20" s="28" t="s">
        <v>52</v>
      </c>
      <c r="B20" s="15">
        <v>610</v>
      </c>
      <c r="C20" s="13">
        <f>K20-J20</f>
        <v>2568.2</v>
      </c>
      <c r="D20" s="19">
        <f>E20+F20</f>
        <v>2568.2</v>
      </c>
      <c r="E20" s="15">
        <v>81.7</v>
      </c>
      <c r="F20" s="15">
        <f>G20+H20+I20</f>
        <v>2486.5</v>
      </c>
      <c r="G20" s="15">
        <v>2129.6</v>
      </c>
      <c r="H20" s="16">
        <v>12.9</v>
      </c>
      <c r="I20" s="16">
        <v>344</v>
      </c>
      <c r="J20" s="16">
        <v>59.8</v>
      </c>
      <c r="K20" s="10">
        <f>E20+F20+J20</f>
        <v>2628</v>
      </c>
      <c r="L20" s="13">
        <v>2760</v>
      </c>
      <c r="M20" s="10">
        <f>K20-L20</f>
        <v>-132</v>
      </c>
      <c r="N20" s="17"/>
      <c r="O20" s="14">
        <f>G20/C20*100</f>
        <v>82.9218908184721</v>
      </c>
    </row>
    <row r="21" spans="1:15" ht="20.25" customHeight="1">
      <c r="A21" s="28" t="s">
        <v>53</v>
      </c>
      <c r="B21" s="15">
        <v>687</v>
      </c>
      <c r="C21" s="13">
        <f>K21-J21</f>
        <v>3778.2</v>
      </c>
      <c r="D21" s="19">
        <f>E21+F21</f>
        <v>3778.2</v>
      </c>
      <c r="E21" s="15">
        <v>211.9</v>
      </c>
      <c r="F21" s="15">
        <f>G21+H21+I21</f>
        <v>3566.2999999999997</v>
      </c>
      <c r="G21" s="15">
        <v>3168.6</v>
      </c>
      <c r="H21" s="16">
        <v>23.7</v>
      </c>
      <c r="I21" s="16">
        <v>374</v>
      </c>
      <c r="J21" s="16">
        <v>55.2</v>
      </c>
      <c r="K21" s="10">
        <f>E21+F21+J21</f>
        <v>3833.3999999999996</v>
      </c>
      <c r="L21" s="13">
        <v>3824.3</v>
      </c>
      <c r="M21" s="10">
        <f>K21-L21</f>
        <v>9.099999999999454</v>
      </c>
      <c r="N21" s="17"/>
      <c r="O21" s="14">
        <f>G21/C21*100</f>
        <v>83.86533269811022</v>
      </c>
    </row>
    <row r="22" spans="1:19" ht="20.25" customHeight="1">
      <c r="A22" s="28" t="s">
        <v>54</v>
      </c>
      <c r="B22" s="15">
        <v>2286</v>
      </c>
      <c r="C22" s="13">
        <f t="shared" si="0"/>
        <v>5491.799999999999</v>
      </c>
      <c r="D22" s="19">
        <f t="shared" si="1"/>
        <v>5500.099999999999</v>
      </c>
      <c r="E22" s="15">
        <v>500.7</v>
      </c>
      <c r="F22" s="15">
        <f t="shared" si="2"/>
        <v>4999.4</v>
      </c>
      <c r="G22" s="15">
        <v>4456.4</v>
      </c>
      <c r="H22" s="16">
        <v>43</v>
      </c>
      <c r="I22" s="16">
        <v>500</v>
      </c>
      <c r="J22" s="16">
        <v>142.6</v>
      </c>
      <c r="K22" s="10">
        <v>5634.4</v>
      </c>
      <c r="L22" s="13">
        <v>5581.7</v>
      </c>
      <c r="M22" s="10">
        <f t="shared" si="4"/>
        <v>52.69999999999982</v>
      </c>
      <c r="N22" s="17"/>
      <c r="O22" s="14">
        <f t="shared" si="5"/>
        <v>81.14643650533523</v>
      </c>
      <c r="Q22" s="61"/>
      <c r="R22" s="61"/>
      <c r="S22" s="61"/>
    </row>
    <row r="23" spans="1:15" ht="20.25" customHeight="1">
      <c r="A23" s="28" t="s">
        <v>38</v>
      </c>
      <c r="B23" s="15">
        <v>424</v>
      </c>
      <c r="C23" s="13">
        <f t="shared" si="0"/>
        <v>2431.2999999999997</v>
      </c>
      <c r="D23" s="19">
        <f t="shared" si="1"/>
        <v>2431.2999999999997</v>
      </c>
      <c r="E23" s="15">
        <v>75.2</v>
      </c>
      <c r="F23" s="15">
        <f>G23+H23+I23</f>
        <v>2356.1</v>
      </c>
      <c r="G23" s="15">
        <v>2183.1</v>
      </c>
      <c r="H23" s="16">
        <v>11</v>
      </c>
      <c r="I23" s="16">
        <v>162</v>
      </c>
      <c r="J23" s="16">
        <v>58</v>
      </c>
      <c r="K23" s="10">
        <f t="shared" si="3"/>
        <v>2489.2999999999997</v>
      </c>
      <c r="L23" s="13">
        <v>2433</v>
      </c>
      <c r="M23" s="10">
        <f t="shared" si="4"/>
        <v>56.29999999999973</v>
      </c>
      <c r="N23" s="17"/>
      <c r="O23" s="14">
        <f t="shared" si="5"/>
        <v>89.79146958417307</v>
      </c>
    </row>
    <row r="24" spans="1:15" ht="20.25" customHeight="1">
      <c r="A24" s="28" t="s">
        <v>39</v>
      </c>
      <c r="B24" s="15">
        <v>611</v>
      </c>
      <c r="C24" s="13">
        <f t="shared" si="0"/>
        <v>2656.1</v>
      </c>
      <c r="D24" s="19">
        <f t="shared" si="1"/>
        <v>2656.1</v>
      </c>
      <c r="E24" s="15">
        <v>90.9</v>
      </c>
      <c r="F24" s="15">
        <f t="shared" si="2"/>
        <v>2565.2</v>
      </c>
      <c r="G24" s="15">
        <v>2208.2</v>
      </c>
      <c r="H24" s="16">
        <v>47</v>
      </c>
      <c r="I24" s="16">
        <v>310</v>
      </c>
      <c r="J24" s="16">
        <v>62.1</v>
      </c>
      <c r="K24" s="10">
        <f t="shared" si="3"/>
        <v>2718.2</v>
      </c>
      <c r="L24" s="13">
        <v>2779.9</v>
      </c>
      <c r="M24" s="10">
        <f t="shared" si="4"/>
        <v>-61.70000000000027</v>
      </c>
      <c r="N24" s="17"/>
      <c r="O24" s="14">
        <f t="shared" si="5"/>
        <v>83.13693008546365</v>
      </c>
    </row>
    <row r="25" spans="1:19" ht="20.25" customHeight="1">
      <c r="A25" s="28" t="s">
        <v>40</v>
      </c>
      <c r="B25" s="15">
        <v>1223</v>
      </c>
      <c r="C25" s="13">
        <f t="shared" si="0"/>
        <v>5126.7</v>
      </c>
      <c r="D25" s="19">
        <f t="shared" si="1"/>
        <v>5128.2</v>
      </c>
      <c r="E25" s="15">
        <v>355.7</v>
      </c>
      <c r="F25" s="15">
        <f t="shared" si="2"/>
        <v>4772.5</v>
      </c>
      <c r="G25" s="15">
        <v>4039.4</v>
      </c>
      <c r="H25" s="16">
        <v>154.3</v>
      </c>
      <c r="I25" s="16">
        <v>578.8</v>
      </c>
      <c r="J25" s="16">
        <v>63.5</v>
      </c>
      <c r="K25" s="10">
        <v>5190.2</v>
      </c>
      <c r="L25" s="13">
        <v>5384.6</v>
      </c>
      <c r="M25" s="10">
        <f t="shared" si="4"/>
        <v>-194.40000000000055</v>
      </c>
      <c r="N25" s="17"/>
      <c r="O25" s="14">
        <f t="shared" si="5"/>
        <v>78.79142528332066</v>
      </c>
      <c r="Q25" s="61"/>
      <c r="R25" s="61"/>
      <c r="S25" s="61"/>
    </row>
    <row r="26" spans="1:15" ht="20.25" customHeight="1">
      <c r="A26" s="29" t="s">
        <v>41</v>
      </c>
      <c r="B26" s="7">
        <v>790</v>
      </c>
      <c r="C26" s="13">
        <f t="shared" si="0"/>
        <v>3665.6000000000004</v>
      </c>
      <c r="D26" s="19">
        <f t="shared" si="1"/>
        <v>3665.6000000000004</v>
      </c>
      <c r="E26" s="5">
        <v>276.4</v>
      </c>
      <c r="F26" s="15">
        <f t="shared" si="2"/>
        <v>3389.2000000000003</v>
      </c>
      <c r="G26" s="15">
        <v>2914.9</v>
      </c>
      <c r="H26" s="5">
        <v>124</v>
      </c>
      <c r="I26" s="5">
        <v>350.3</v>
      </c>
      <c r="J26" s="5">
        <v>57.6</v>
      </c>
      <c r="K26" s="10">
        <f t="shared" si="3"/>
        <v>3723.2000000000003</v>
      </c>
      <c r="L26" s="10">
        <v>3970.5</v>
      </c>
      <c r="M26" s="10">
        <f t="shared" si="4"/>
        <v>-247.29999999999973</v>
      </c>
      <c r="N26" s="18"/>
      <c r="O26" s="14">
        <f t="shared" si="5"/>
        <v>79.52040593627237</v>
      </c>
    </row>
    <row r="27" spans="1:15" ht="20.25" customHeight="1">
      <c r="A27" s="29" t="s">
        <v>42</v>
      </c>
      <c r="B27" s="7">
        <v>889</v>
      </c>
      <c r="C27" s="13">
        <f t="shared" si="0"/>
        <v>4687.599999999999</v>
      </c>
      <c r="D27" s="19">
        <f t="shared" si="1"/>
        <v>4687.599999999999</v>
      </c>
      <c r="E27" s="5">
        <v>170.9</v>
      </c>
      <c r="F27" s="15">
        <f t="shared" si="2"/>
        <v>4516.7</v>
      </c>
      <c r="G27" s="15">
        <v>3977</v>
      </c>
      <c r="H27" s="5">
        <v>17.7</v>
      </c>
      <c r="I27" s="5">
        <v>522</v>
      </c>
      <c r="J27" s="5">
        <v>62.7</v>
      </c>
      <c r="K27" s="10">
        <f t="shared" si="3"/>
        <v>4750.299999999999</v>
      </c>
      <c r="L27" s="10">
        <v>4736.3</v>
      </c>
      <c r="M27" s="10">
        <f t="shared" si="4"/>
        <v>13.99999999999909</v>
      </c>
      <c r="N27" s="18"/>
      <c r="O27" s="14">
        <f t="shared" si="5"/>
        <v>84.8408567283898</v>
      </c>
    </row>
    <row r="28" spans="1:15" ht="20.25" customHeight="1">
      <c r="A28" s="6" t="s">
        <v>43</v>
      </c>
      <c r="B28" s="7">
        <v>850</v>
      </c>
      <c r="C28" s="13">
        <f t="shared" si="0"/>
        <v>2803.7</v>
      </c>
      <c r="D28" s="19">
        <f t="shared" si="1"/>
        <v>2803.7</v>
      </c>
      <c r="E28" s="5">
        <v>102.8</v>
      </c>
      <c r="F28" s="15">
        <f t="shared" si="2"/>
        <v>2700.8999999999996</v>
      </c>
      <c r="G28" s="15">
        <v>2323.2</v>
      </c>
      <c r="H28" s="5">
        <v>22.1</v>
      </c>
      <c r="I28" s="5">
        <v>355.6</v>
      </c>
      <c r="J28" s="5">
        <v>62.2</v>
      </c>
      <c r="K28" s="10">
        <f t="shared" si="3"/>
        <v>2865.8999999999996</v>
      </c>
      <c r="L28" s="10">
        <v>2866.1</v>
      </c>
      <c r="M28" s="10">
        <f t="shared" si="4"/>
        <v>-0.20000000000027285</v>
      </c>
      <c r="N28" s="18"/>
      <c r="O28" s="14">
        <f t="shared" si="5"/>
        <v>82.86193244641011</v>
      </c>
    </row>
    <row r="29" spans="1:15" ht="20.25" customHeight="1">
      <c r="A29" s="6"/>
      <c r="B29" s="7"/>
      <c r="C29" s="13">
        <f t="shared" si="0"/>
        <v>0</v>
      </c>
      <c r="D29" s="19">
        <f t="shared" si="1"/>
        <v>0</v>
      </c>
      <c r="E29" s="5"/>
      <c r="F29" s="15">
        <f t="shared" si="2"/>
        <v>0</v>
      </c>
      <c r="G29" s="15"/>
      <c r="H29" s="5"/>
      <c r="I29" s="5"/>
      <c r="J29" s="5"/>
      <c r="K29" s="10">
        <f t="shared" si="3"/>
        <v>0</v>
      </c>
      <c r="L29" s="10"/>
      <c r="M29" s="10">
        <f t="shared" si="4"/>
        <v>0</v>
      </c>
      <c r="N29" s="18"/>
      <c r="O29" s="14" t="e">
        <f t="shared" si="5"/>
        <v>#DIV/0!</v>
      </c>
    </row>
    <row r="30" spans="1:15" ht="20.25" customHeight="1">
      <c r="A30" s="6"/>
      <c r="B30" s="7"/>
      <c r="C30" s="13">
        <f t="shared" si="0"/>
        <v>0</v>
      </c>
      <c r="D30" s="19">
        <f t="shared" si="1"/>
        <v>0</v>
      </c>
      <c r="E30" s="5"/>
      <c r="F30" s="15">
        <f t="shared" si="2"/>
        <v>0</v>
      </c>
      <c r="G30" s="15"/>
      <c r="H30" s="5"/>
      <c r="I30" s="5"/>
      <c r="J30" s="5"/>
      <c r="K30" s="10">
        <f t="shared" si="3"/>
        <v>0</v>
      </c>
      <c r="L30" s="10"/>
      <c r="M30" s="10">
        <f t="shared" si="4"/>
        <v>0</v>
      </c>
      <c r="N30" s="18"/>
      <c r="O30" s="14" t="e">
        <f t="shared" si="5"/>
        <v>#DIV/0!</v>
      </c>
    </row>
    <row r="31" spans="1:15" ht="20.25" customHeight="1">
      <c r="A31" s="6"/>
      <c r="B31" s="7"/>
      <c r="C31" s="13">
        <f t="shared" si="0"/>
        <v>0</v>
      </c>
      <c r="D31" s="19">
        <f t="shared" si="1"/>
        <v>0</v>
      </c>
      <c r="E31" s="5"/>
      <c r="F31" s="15">
        <f t="shared" si="2"/>
        <v>0</v>
      </c>
      <c r="G31" s="15"/>
      <c r="H31" s="5"/>
      <c r="I31" s="5"/>
      <c r="J31" s="5"/>
      <c r="K31" s="10">
        <f t="shared" si="3"/>
        <v>0</v>
      </c>
      <c r="L31" s="10"/>
      <c r="M31" s="10">
        <f t="shared" si="4"/>
        <v>0</v>
      </c>
      <c r="N31" s="18"/>
      <c r="O31" s="14" t="e">
        <f t="shared" si="5"/>
        <v>#DIV/0!</v>
      </c>
    </row>
    <row r="32" spans="1:15" s="9" customFormat="1" ht="15.75">
      <c r="A32" s="8" t="s">
        <v>15</v>
      </c>
      <c r="B32" s="12">
        <f aca="true" t="shared" si="6" ref="B32:N32">SUM(B15:B31)</f>
        <v>22250</v>
      </c>
      <c r="C32" s="12">
        <f t="shared" si="6"/>
        <v>84017.90000000001</v>
      </c>
      <c r="D32" s="12">
        <f t="shared" si="6"/>
        <v>84027.7</v>
      </c>
      <c r="E32" s="12">
        <f t="shared" si="6"/>
        <v>12149.9</v>
      </c>
      <c r="F32" s="12">
        <f t="shared" si="6"/>
        <v>71877.79999999999</v>
      </c>
      <c r="G32" s="12">
        <f t="shared" si="6"/>
        <v>63624.59999999999</v>
      </c>
      <c r="H32" s="12">
        <f t="shared" si="6"/>
        <v>849.9</v>
      </c>
      <c r="I32" s="12">
        <f t="shared" si="6"/>
        <v>7403.300000000001</v>
      </c>
      <c r="J32" s="12">
        <f t="shared" si="6"/>
        <v>1218.8000000000002</v>
      </c>
      <c r="K32" s="13">
        <f t="shared" si="6"/>
        <v>85236.69999999998</v>
      </c>
      <c r="L32" s="12">
        <f t="shared" si="6"/>
        <v>86903.50000000001</v>
      </c>
      <c r="M32" s="12">
        <f t="shared" si="6"/>
        <v>-1666.8000000000034</v>
      </c>
      <c r="N32" s="12">
        <f t="shared" si="6"/>
        <v>0</v>
      </c>
      <c r="O32" s="13"/>
    </row>
    <row r="35" spans="1:8" ht="15.75">
      <c r="A35" s="1"/>
      <c r="B35" s="1"/>
      <c r="C35" s="1"/>
      <c r="D35" s="1"/>
      <c r="E35" s="1"/>
      <c r="F35" s="1"/>
      <c r="G35" s="1"/>
      <c r="H35" s="1"/>
    </row>
    <row r="36" spans="1:8" ht="15.75">
      <c r="A36" s="1"/>
      <c r="B36" s="1"/>
      <c r="C36" s="1"/>
      <c r="D36" s="1"/>
      <c r="E36" s="1"/>
      <c r="F36" s="1"/>
      <c r="G36" s="1"/>
      <c r="H36" s="1"/>
    </row>
    <row r="37" spans="1:8" ht="15.75">
      <c r="A37" s="1"/>
      <c r="B37" s="1"/>
      <c r="C37" s="1"/>
      <c r="D37" s="1"/>
      <c r="E37" s="1"/>
      <c r="F37" s="1"/>
      <c r="G37" s="1"/>
      <c r="H37" s="1"/>
    </row>
    <row r="39" spans="1:8" ht="15.75">
      <c r="A39" s="44"/>
      <c r="B39" s="44"/>
      <c r="C39" s="44"/>
      <c r="D39" s="44"/>
      <c r="E39" s="44"/>
      <c r="F39" s="44"/>
      <c r="G39" s="44"/>
      <c r="H39" s="44"/>
    </row>
  </sheetData>
  <sheetProtection/>
  <mergeCells count="21">
    <mergeCell ref="Q25:S25"/>
    <mergeCell ref="D10:D13"/>
    <mergeCell ref="A7:N7"/>
    <mergeCell ref="A10:A13"/>
    <mergeCell ref="B10:B13"/>
    <mergeCell ref="C10:C13"/>
    <mergeCell ref="E10:I10"/>
    <mergeCell ref="E11:E13"/>
    <mergeCell ref="L10:L13"/>
    <mergeCell ref="O10:O13"/>
    <mergeCell ref="G12:G13"/>
    <mergeCell ref="H12:H13"/>
    <mergeCell ref="I12:I13"/>
    <mergeCell ref="F11:F13"/>
    <mergeCell ref="Q22:S22"/>
    <mergeCell ref="J10:J13"/>
    <mergeCell ref="M10:M13"/>
    <mergeCell ref="A39:H39"/>
    <mergeCell ref="N10:N13"/>
    <mergeCell ref="K10:K13"/>
    <mergeCell ref="G11:I11"/>
  </mergeCells>
  <printOptions/>
  <pageMargins left="0" right="0" top="0.4724409448818898" bottom="0.31496062992125984" header="0.5118110236220472" footer="0.275590551181102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Тучина</dc:creator>
  <cp:keywords/>
  <dc:description/>
  <cp:lastModifiedBy>Почтарь</cp:lastModifiedBy>
  <cp:lastPrinted>2016-02-04T11:36:58Z</cp:lastPrinted>
  <dcterms:created xsi:type="dcterms:W3CDTF">2011-02-01T07:13:42Z</dcterms:created>
  <dcterms:modified xsi:type="dcterms:W3CDTF">2017-03-01T06:10:41Z</dcterms:modified>
  <cp:category/>
  <cp:version/>
  <cp:contentType/>
  <cp:contentStatus/>
</cp:coreProperties>
</file>