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9095" windowHeight="7365" activeTab="0"/>
  </bookViews>
  <sheets>
    <sheet name="план" sheetId="1" r:id="rId1"/>
    <sheet name="исполнение" sheetId="2" r:id="rId2"/>
  </sheets>
  <definedNames>
    <definedName name="_xlnm.Print_Area" localSheetId="1">'исполнение'!$A$1:$S$40</definedName>
    <definedName name="_xlnm.Print_Area" localSheetId="0">'план'!$A$1:$R$40</definedName>
  </definedNames>
  <calcPr fullCalcOnLoad="1"/>
</workbook>
</file>

<file path=xl/sharedStrings.xml><?xml version="1.0" encoding="utf-8"?>
<sst xmlns="http://schemas.openxmlformats.org/spreadsheetml/2006/main" count="95" uniqueCount="53">
  <si>
    <t>тыс.руб.</t>
  </si>
  <si>
    <t>Наименование поселения</t>
  </si>
  <si>
    <t>Собственные доходы, всего</t>
  </si>
  <si>
    <t>Собственные доходы (для  расчета среднедушевого дохода к табл. 13)</t>
  </si>
  <si>
    <t>в том числе:</t>
  </si>
  <si>
    <t>Субвенции</t>
  </si>
  <si>
    <t xml:space="preserve">Итого доходов (КБК             000 850 0000000 0000 000) </t>
  </si>
  <si>
    <t>Итого расходов</t>
  </si>
  <si>
    <t>Дефицит (-),
 профицит (+)</t>
  </si>
  <si>
    <t>Объем муниципального долга</t>
  </si>
  <si>
    <t>Доля дотаций в собственных доходах (к табл. 11)</t>
  </si>
  <si>
    <t>Налоговые и неналоговые доходы</t>
  </si>
  <si>
    <t>Дотации, субсидии, иные МБТ  -ВСЕГО</t>
  </si>
  <si>
    <t xml:space="preserve">Субсидии </t>
  </si>
  <si>
    <t>Иные МБТ</t>
  </si>
  <si>
    <t>3=4+5</t>
  </si>
  <si>
    <t>Итого по поселениям</t>
  </si>
  <si>
    <t>в том числе</t>
  </si>
  <si>
    <t xml:space="preserve">Дотации, всего </t>
  </si>
  <si>
    <t>дотации на выравнивание бюджетной обеспеченности</t>
  </si>
  <si>
    <t>прочие дотации</t>
  </si>
  <si>
    <t>6=7+8</t>
  </si>
  <si>
    <t>5=6+9+10</t>
  </si>
  <si>
    <t xml:space="preserve">Дотации, субсидии, иные МБТ  -ВСЕГО </t>
  </si>
  <si>
    <t>Возврат остатков субсидий, субвенций и иных межбюджетных трансфертов, имеющих целевое назначение, прошлых лет</t>
  </si>
  <si>
    <t>16=14-15</t>
  </si>
  <si>
    <t>18=6/2*100</t>
  </si>
  <si>
    <t>17=6/2*100</t>
  </si>
  <si>
    <t>15=13-14</t>
  </si>
  <si>
    <t>Прочие безвозмездные поступления (КБК 000  2  02  90000  00  0000  000,                             000  2  04  00000  00  0000  000,                           000  2  07  00000  00  0000  000)</t>
  </si>
  <si>
    <t>2=13-11</t>
  </si>
  <si>
    <t>2=14-11</t>
  </si>
  <si>
    <t>Приложение 2</t>
  </si>
  <si>
    <t>Приложение 2.1</t>
  </si>
  <si>
    <t xml:space="preserve">к письму МФ УР </t>
  </si>
  <si>
    <t>от _____________ № _______</t>
  </si>
  <si>
    <r>
      <t xml:space="preserve">Численность постоянного населения поселения
на 01.01.2020г.,  </t>
    </r>
    <r>
      <rPr>
        <b/>
        <sz val="12"/>
        <color indexed="60"/>
        <rFont val="Times New Roman"/>
        <family val="1"/>
      </rPr>
      <t>чел.</t>
    </r>
  </si>
  <si>
    <t xml:space="preserve">Информация по плановым назначениям бюджетов поселений, входящих в состав МО "Кизнерский район" за 2020 год </t>
  </si>
  <si>
    <t>Информация по исполнению бюджетов поселений, входящих в состав МО "Кизнерский район" за  2020 год</t>
  </si>
  <si>
    <t>Балдеевское</t>
  </si>
  <si>
    <t>Безменшурское</t>
  </si>
  <si>
    <t>Бемыжское</t>
  </si>
  <si>
    <t>Верхнебемыжское</t>
  </si>
  <si>
    <t xml:space="preserve">Кизнерское </t>
  </si>
  <si>
    <t>Короленковское</t>
  </si>
  <si>
    <t>Крымско-Слудское</t>
  </si>
  <si>
    <t>Липовское</t>
  </si>
  <si>
    <t>Муркозь-Омгинское</t>
  </si>
  <si>
    <t>Саркузское</t>
  </si>
  <si>
    <t>Старободьинское</t>
  </si>
  <si>
    <t>Старокармыжское</t>
  </si>
  <si>
    <t>Старокопкинское</t>
  </si>
  <si>
    <t>Ягульское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</si>
</sst>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horizontal="center" wrapText="1"/>
    </xf>
    <xf numFmtId="172" fontId="2" fillId="0" borderId="11" xfId="0" applyNumberFormat="1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tabSelected="1" view="pageBreakPreview" zoomScale="73" zoomScaleNormal="70" zoomScaleSheetLayoutView="73" zoomScalePageLayoutView="0" workbookViewId="0" topLeftCell="A1">
      <selection activeCell="R34" sqref="R34"/>
    </sheetView>
  </sheetViews>
  <sheetFormatPr defaultColWidth="9.00390625" defaultRowHeight="12.75"/>
  <cols>
    <col min="1" max="1" width="23.375" style="2" customWidth="1"/>
    <col min="2" max="2" width="14.375" style="2" customWidth="1"/>
    <col min="3" max="3" width="15.25390625" style="2" customWidth="1"/>
    <col min="4" max="4" width="15.875" style="2" customWidth="1"/>
    <col min="5" max="5" width="14.125" style="2" customWidth="1"/>
    <col min="6" max="6" width="15.125" style="2" customWidth="1"/>
    <col min="7" max="7" width="10.00390625" style="2" bestFit="1" customWidth="1"/>
    <col min="8" max="8" width="13.75390625" style="2" customWidth="1"/>
    <col min="9" max="9" width="10.00390625" style="2" customWidth="1"/>
    <col min="10" max="10" width="10.875" style="2" customWidth="1"/>
    <col min="11" max="11" width="10.25390625" style="2" customWidth="1"/>
    <col min="12" max="12" width="12.125" style="2" bestFit="1" customWidth="1"/>
    <col min="13" max="13" width="15.625" style="2" customWidth="1"/>
    <col min="14" max="14" width="12.25390625" style="2" customWidth="1"/>
    <col min="15" max="15" width="11.375" style="2" customWidth="1"/>
    <col min="16" max="16" width="14.375" style="2" customWidth="1"/>
    <col min="17" max="17" width="10.625" style="2" customWidth="1"/>
    <col min="18" max="18" width="11.625" style="2" customWidth="1"/>
    <col min="19" max="16384" width="9.125" style="2" customWidth="1"/>
  </cols>
  <sheetData>
    <row r="1" spans="16:18" ht="18.75">
      <c r="P1" s="63" t="s">
        <v>32</v>
      </c>
      <c r="Q1" s="63"/>
      <c r="R1" s="63"/>
    </row>
    <row r="2" spans="16:18" ht="18.75">
      <c r="P2" s="63" t="s">
        <v>34</v>
      </c>
      <c r="Q2" s="63"/>
      <c r="R2" s="63"/>
    </row>
    <row r="3" spans="16:18" ht="18.75">
      <c r="P3" s="63" t="s">
        <v>35</v>
      </c>
      <c r="Q3" s="63"/>
      <c r="R3" s="63"/>
    </row>
    <row r="4" ht="18.75">
      <c r="Q4" s="31"/>
    </row>
    <row r="5" ht="18.75">
      <c r="Q5" s="31"/>
    </row>
    <row r="7" spans="1:18" ht="30" customHeight="1">
      <c r="A7" s="55" t="s">
        <v>37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ht="12.75">
      <c r="Q9" s="2" t="s">
        <v>0</v>
      </c>
    </row>
    <row r="10" spans="1:18" ht="21" customHeight="1">
      <c r="A10" s="56" t="s">
        <v>1</v>
      </c>
      <c r="B10" s="59" t="s">
        <v>36</v>
      </c>
      <c r="C10" s="62" t="s">
        <v>2</v>
      </c>
      <c r="D10" s="62" t="s">
        <v>3</v>
      </c>
      <c r="E10" s="69" t="s">
        <v>4</v>
      </c>
      <c r="F10" s="69"/>
      <c r="G10" s="70"/>
      <c r="H10" s="70"/>
      <c r="I10" s="70"/>
      <c r="J10" s="70"/>
      <c r="K10" s="70"/>
      <c r="L10" s="54" t="s">
        <v>5</v>
      </c>
      <c r="M10" s="54" t="s">
        <v>29</v>
      </c>
      <c r="N10" s="66" t="s">
        <v>6</v>
      </c>
      <c r="O10" s="62" t="s">
        <v>7</v>
      </c>
      <c r="P10" s="62" t="s">
        <v>8</v>
      </c>
      <c r="Q10" s="54" t="s">
        <v>9</v>
      </c>
      <c r="R10" s="54" t="s">
        <v>10</v>
      </c>
    </row>
    <row r="11" spans="1:18" ht="24" customHeight="1">
      <c r="A11" s="57"/>
      <c r="B11" s="60"/>
      <c r="C11" s="62"/>
      <c r="D11" s="62"/>
      <c r="E11" s="54" t="s">
        <v>11</v>
      </c>
      <c r="F11" s="54" t="s">
        <v>23</v>
      </c>
      <c r="G11" s="69" t="s">
        <v>4</v>
      </c>
      <c r="H11" s="69"/>
      <c r="I11" s="69"/>
      <c r="J11" s="69"/>
      <c r="K11" s="69"/>
      <c r="L11" s="54"/>
      <c r="M11" s="54"/>
      <c r="N11" s="67"/>
      <c r="O11" s="62"/>
      <c r="P11" s="62"/>
      <c r="Q11" s="54"/>
      <c r="R11" s="54"/>
    </row>
    <row r="12" spans="1:18" ht="33" customHeight="1">
      <c r="A12" s="57"/>
      <c r="B12" s="60"/>
      <c r="C12" s="62"/>
      <c r="D12" s="62"/>
      <c r="E12" s="54"/>
      <c r="F12" s="54"/>
      <c r="G12" s="56" t="s">
        <v>18</v>
      </c>
      <c r="H12" s="64" t="s">
        <v>17</v>
      </c>
      <c r="I12" s="65"/>
      <c r="J12" s="54" t="s">
        <v>13</v>
      </c>
      <c r="K12" s="54" t="s">
        <v>14</v>
      </c>
      <c r="L12" s="54"/>
      <c r="M12" s="54"/>
      <c r="N12" s="67"/>
      <c r="O12" s="62"/>
      <c r="P12" s="62"/>
      <c r="Q12" s="54"/>
      <c r="R12" s="54"/>
    </row>
    <row r="13" spans="1:18" ht="125.25" customHeight="1">
      <c r="A13" s="58"/>
      <c r="B13" s="61"/>
      <c r="C13" s="62"/>
      <c r="D13" s="62"/>
      <c r="E13" s="54"/>
      <c r="F13" s="54"/>
      <c r="G13" s="58"/>
      <c r="H13" s="24" t="s">
        <v>19</v>
      </c>
      <c r="I13" s="24" t="s">
        <v>20</v>
      </c>
      <c r="J13" s="54"/>
      <c r="K13" s="54"/>
      <c r="L13" s="54"/>
      <c r="M13" s="54"/>
      <c r="N13" s="68"/>
      <c r="O13" s="62"/>
      <c r="P13" s="62"/>
      <c r="Q13" s="54"/>
      <c r="R13" s="54"/>
    </row>
    <row r="14" spans="1:18" s="28" customFormat="1" ht="15.75" customHeight="1">
      <c r="A14" s="3"/>
      <c r="B14" s="4">
        <v>1</v>
      </c>
      <c r="C14" s="5" t="s">
        <v>30</v>
      </c>
      <c r="D14" s="6" t="s">
        <v>15</v>
      </c>
      <c r="E14" s="3">
        <v>4</v>
      </c>
      <c r="F14" s="3" t="s">
        <v>22</v>
      </c>
      <c r="G14" s="3" t="s">
        <v>21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5" t="s">
        <v>28</v>
      </c>
      <c r="Q14" s="7">
        <v>16</v>
      </c>
      <c r="R14" s="7" t="s">
        <v>27</v>
      </c>
    </row>
    <row r="15" spans="1:18" ht="20.25" customHeight="1">
      <c r="A15" s="9" t="s">
        <v>39</v>
      </c>
      <c r="B15" s="10">
        <v>563</v>
      </c>
      <c r="C15" s="11">
        <f>N15-L15</f>
        <v>3627.3</v>
      </c>
      <c r="D15" s="12">
        <f>E15+F15</f>
        <v>3627.3</v>
      </c>
      <c r="E15" s="10">
        <v>430</v>
      </c>
      <c r="F15" s="10">
        <f>G15+J15+K15</f>
        <v>3197.3</v>
      </c>
      <c r="G15" s="10">
        <f>H15+I15</f>
        <v>2820.4</v>
      </c>
      <c r="H15" s="25">
        <v>2240.4</v>
      </c>
      <c r="I15" s="25">
        <v>580</v>
      </c>
      <c r="J15" s="13"/>
      <c r="K15" s="42">
        <v>376.9</v>
      </c>
      <c r="L15" s="13">
        <v>99.3</v>
      </c>
      <c r="M15" s="13"/>
      <c r="N15" s="14">
        <f>E15+F15+L15+M15</f>
        <v>3726.6000000000004</v>
      </c>
      <c r="O15" s="11">
        <v>3755.6</v>
      </c>
      <c r="P15" s="14">
        <f>N15-O15</f>
        <v>-28.999999999999545</v>
      </c>
      <c r="Q15" s="15"/>
      <c r="R15" s="16">
        <f>G15/C15*100</f>
        <v>77.75480384859262</v>
      </c>
    </row>
    <row r="16" spans="1:18" ht="15.75">
      <c r="A16" s="9" t="s">
        <v>40</v>
      </c>
      <c r="B16" s="10">
        <v>378</v>
      </c>
      <c r="C16" s="11">
        <f aca="true" t="shared" si="0" ref="C16:C28">N16-L16</f>
        <v>3255.3999999999996</v>
      </c>
      <c r="D16" s="12">
        <f aca="true" t="shared" si="1" ref="D16:D28">E16+F16</f>
        <v>3255.3999999999996</v>
      </c>
      <c r="E16" s="10">
        <v>232</v>
      </c>
      <c r="F16" s="10">
        <f aca="true" t="shared" si="2" ref="F16:F28">G16+J16+K16</f>
        <v>3023.3999999999996</v>
      </c>
      <c r="G16" s="10">
        <f aca="true" t="shared" si="3" ref="G16:G28">H16+I16</f>
        <v>2353</v>
      </c>
      <c r="H16" s="25">
        <v>1998.3</v>
      </c>
      <c r="I16" s="25">
        <v>354.7</v>
      </c>
      <c r="J16" s="13">
        <v>229.2</v>
      </c>
      <c r="K16" s="42">
        <v>441.2</v>
      </c>
      <c r="L16" s="13">
        <v>99.3</v>
      </c>
      <c r="M16" s="13"/>
      <c r="N16" s="14">
        <f aca="true" t="shared" si="4" ref="N16:N28">E16+F16+L16+M16</f>
        <v>3354.7</v>
      </c>
      <c r="O16" s="11">
        <v>3354.7</v>
      </c>
      <c r="P16" s="14">
        <f aca="true" t="shared" si="5" ref="P16:P28">N16-O16</f>
        <v>0</v>
      </c>
      <c r="Q16" s="15"/>
      <c r="R16" s="16">
        <f aca="true" t="shared" si="6" ref="R16:R32">G16/C16*100</f>
        <v>72.27990415924312</v>
      </c>
    </row>
    <row r="17" spans="1:18" ht="15.75">
      <c r="A17" s="9" t="s">
        <v>41</v>
      </c>
      <c r="B17" s="10">
        <v>569</v>
      </c>
      <c r="C17" s="11">
        <f t="shared" si="0"/>
        <v>2368.7</v>
      </c>
      <c r="D17" s="12">
        <f t="shared" si="1"/>
        <v>2368.7</v>
      </c>
      <c r="E17" s="10">
        <v>180</v>
      </c>
      <c r="F17" s="10">
        <f t="shared" si="2"/>
        <v>2188.7</v>
      </c>
      <c r="G17" s="10">
        <f t="shared" si="3"/>
        <v>1709</v>
      </c>
      <c r="H17" s="25">
        <v>1647.3</v>
      </c>
      <c r="I17" s="25">
        <v>61.7</v>
      </c>
      <c r="J17" s="13"/>
      <c r="K17" s="42">
        <v>479.7</v>
      </c>
      <c r="L17" s="13">
        <v>99.3</v>
      </c>
      <c r="M17" s="13"/>
      <c r="N17" s="14">
        <f t="shared" si="4"/>
        <v>2468</v>
      </c>
      <c r="O17" s="11">
        <v>2553</v>
      </c>
      <c r="P17" s="14">
        <f t="shared" si="5"/>
        <v>-85</v>
      </c>
      <c r="Q17" s="15"/>
      <c r="R17" s="16">
        <f t="shared" si="6"/>
        <v>72.14928019588804</v>
      </c>
    </row>
    <row r="18" spans="1:18" ht="15.75">
      <c r="A18" s="9" t="s">
        <v>42</v>
      </c>
      <c r="B18" s="10">
        <v>598</v>
      </c>
      <c r="C18" s="11">
        <f t="shared" si="0"/>
        <v>3680</v>
      </c>
      <c r="D18" s="12">
        <f t="shared" si="1"/>
        <v>3680</v>
      </c>
      <c r="E18" s="10">
        <v>316</v>
      </c>
      <c r="F18" s="10">
        <f>G18+J18+K18</f>
        <v>3364</v>
      </c>
      <c r="G18" s="10">
        <f t="shared" si="3"/>
        <v>3054.9</v>
      </c>
      <c r="H18" s="25">
        <v>2992.5</v>
      </c>
      <c r="I18" s="25">
        <v>62.4</v>
      </c>
      <c r="J18" s="13">
        <v>13.7</v>
      </c>
      <c r="K18" s="42">
        <v>295.4</v>
      </c>
      <c r="L18" s="13">
        <v>99.3</v>
      </c>
      <c r="M18" s="13"/>
      <c r="N18" s="14">
        <f t="shared" si="4"/>
        <v>3779.3</v>
      </c>
      <c r="O18" s="11">
        <v>3779.3</v>
      </c>
      <c r="P18" s="14">
        <f t="shared" si="5"/>
        <v>0</v>
      </c>
      <c r="Q18" s="15"/>
      <c r="R18" s="16">
        <f t="shared" si="6"/>
        <v>83.01358695652175</v>
      </c>
    </row>
    <row r="19" spans="1:18" ht="15.75">
      <c r="A19" s="9" t="s">
        <v>43</v>
      </c>
      <c r="B19" s="10">
        <v>9595</v>
      </c>
      <c r="C19" s="11">
        <f t="shared" si="0"/>
        <v>34171.7</v>
      </c>
      <c r="D19" s="12">
        <f t="shared" si="1"/>
        <v>34171.7</v>
      </c>
      <c r="E19" s="10">
        <v>11420</v>
      </c>
      <c r="F19" s="10">
        <f t="shared" si="2"/>
        <v>22751.699999999997</v>
      </c>
      <c r="G19" s="10">
        <f t="shared" si="3"/>
        <v>9496.1</v>
      </c>
      <c r="H19" s="25">
        <v>7786.8</v>
      </c>
      <c r="I19" s="25">
        <v>1709.3</v>
      </c>
      <c r="J19" s="13">
        <v>5361.7</v>
      </c>
      <c r="K19" s="42">
        <v>7893.9</v>
      </c>
      <c r="L19" s="13">
        <v>499.5</v>
      </c>
      <c r="M19" s="13"/>
      <c r="N19" s="14">
        <f t="shared" si="4"/>
        <v>34671.2</v>
      </c>
      <c r="O19" s="11">
        <v>35171.2</v>
      </c>
      <c r="P19" s="14">
        <f t="shared" si="5"/>
        <v>-500</v>
      </c>
      <c r="Q19" s="15"/>
      <c r="R19" s="16">
        <f t="shared" si="6"/>
        <v>27.78936956604442</v>
      </c>
    </row>
    <row r="20" spans="1:18" ht="15.75">
      <c r="A20" s="9" t="s">
        <v>44</v>
      </c>
      <c r="B20" s="10">
        <v>344</v>
      </c>
      <c r="C20" s="11">
        <f t="shared" si="0"/>
        <v>3151.3999999999996</v>
      </c>
      <c r="D20" s="12">
        <f t="shared" si="1"/>
        <v>3151.3999999999996</v>
      </c>
      <c r="E20" s="10">
        <v>84</v>
      </c>
      <c r="F20" s="10">
        <f t="shared" si="2"/>
        <v>3067.3999999999996</v>
      </c>
      <c r="G20" s="10">
        <f t="shared" si="3"/>
        <v>2072.7</v>
      </c>
      <c r="H20" s="25">
        <v>1564.3</v>
      </c>
      <c r="I20" s="25">
        <v>508.4</v>
      </c>
      <c r="J20" s="13">
        <v>420</v>
      </c>
      <c r="K20" s="42">
        <v>574.7</v>
      </c>
      <c r="L20" s="13">
        <v>99.3</v>
      </c>
      <c r="M20" s="13"/>
      <c r="N20" s="14">
        <f t="shared" si="4"/>
        <v>3250.7</v>
      </c>
      <c r="O20" s="11">
        <v>3281.7</v>
      </c>
      <c r="P20" s="14">
        <f t="shared" si="5"/>
        <v>-31</v>
      </c>
      <c r="Q20" s="15"/>
      <c r="R20" s="16">
        <f t="shared" si="6"/>
        <v>65.77076854731231</v>
      </c>
    </row>
    <row r="21" spans="1:18" ht="15.75">
      <c r="A21" s="9" t="s">
        <v>45</v>
      </c>
      <c r="B21" s="10">
        <v>452</v>
      </c>
      <c r="C21" s="11">
        <f t="shared" si="0"/>
        <v>3801.4000000000005</v>
      </c>
      <c r="D21" s="12">
        <f t="shared" si="1"/>
        <v>3801.4000000000005</v>
      </c>
      <c r="E21" s="10">
        <v>253</v>
      </c>
      <c r="F21" s="10">
        <f t="shared" si="2"/>
        <v>3548.4000000000005</v>
      </c>
      <c r="G21" s="10">
        <f t="shared" si="3"/>
        <v>3156.1000000000004</v>
      </c>
      <c r="H21" s="25">
        <v>3015.3</v>
      </c>
      <c r="I21" s="25">
        <v>140.8</v>
      </c>
      <c r="J21" s="13">
        <v>24.8</v>
      </c>
      <c r="K21" s="42">
        <v>367.5</v>
      </c>
      <c r="L21" s="13">
        <v>99.3</v>
      </c>
      <c r="M21" s="13"/>
      <c r="N21" s="14">
        <f t="shared" si="4"/>
        <v>3900.7000000000007</v>
      </c>
      <c r="O21" s="11">
        <v>3960.7</v>
      </c>
      <c r="P21" s="14">
        <f t="shared" si="5"/>
        <v>-59.99999999999909</v>
      </c>
      <c r="Q21" s="15"/>
      <c r="R21" s="16">
        <f t="shared" si="6"/>
        <v>83.02467511969274</v>
      </c>
    </row>
    <row r="22" spans="1:18" ht="15.75">
      <c r="A22" s="9" t="s">
        <v>46</v>
      </c>
      <c r="B22" s="10">
        <v>1528</v>
      </c>
      <c r="C22" s="11">
        <f t="shared" si="0"/>
        <v>4907.2</v>
      </c>
      <c r="D22" s="12">
        <f t="shared" si="1"/>
        <v>4907.2</v>
      </c>
      <c r="E22" s="10">
        <v>480</v>
      </c>
      <c r="F22" s="10">
        <f t="shared" si="2"/>
        <v>4427.2</v>
      </c>
      <c r="G22" s="10">
        <f t="shared" si="3"/>
        <v>3080</v>
      </c>
      <c r="H22" s="25">
        <v>2655</v>
      </c>
      <c r="I22" s="25">
        <v>425</v>
      </c>
      <c r="J22" s="13">
        <v>415.5</v>
      </c>
      <c r="K22" s="42">
        <v>931.7</v>
      </c>
      <c r="L22" s="13">
        <v>249</v>
      </c>
      <c r="M22" s="13"/>
      <c r="N22" s="14">
        <f t="shared" si="4"/>
        <v>5156.2</v>
      </c>
      <c r="O22" s="11">
        <v>5256.2</v>
      </c>
      <c r="P22" s="14">
        <f t="shared" si="5"/>
        <v>-100</v>
      </c>
      <c r="Q22" s="15"/>
      <c r="R22" s="16">
        <f t="shared" si="6"/>
        <v>62.76491685686339</v>
      </c>
    </row>
    <row r="23" spans="1:18" ht="15.75">
      <c r="A23" s="9" t="s">
        <v>47</v>
      </c>
      <c r="B23" s="10">
        <v>290</v>
      </c>
      <c r="C23" s="11">
        <f t="shared" si="0"/>
        <v>2635.6</v>
      </c>
      <c r="D23" s="12">
        <f t="shared" si="1"/>
        <v>2635.6</v>
      </c>
      <c r="E23" s="10">
        <v>213</v>
      </c>
      <c r="F23" s="10">
        <f t="shared" si="2"/>
        <v>2422.6</v>
      </c>
      <c r="G23" s="10">
        <f t="shared" si="3"/>
        <v>1912.5</v>
      </c>
      <c r="H23" s="25">
        <v>1785.2</v>
      </c>
      <c r="I23" s="25">
        <v>127.3</v>
      </c>
      <c r="J23" s="13">
        <v>323.1</v>
      </c>
      <c r="K23" s="42">
        <v>187</v>
      </c>
      <c r="L23" s="13">
        <v>91.8</v>
      </c>
      <c r="M23" s="13"/>
      <c r="N23" s="14">
        <f t="shared" si="4"/>
        <v>2727.4</v>
      </c>
      <c r="O23" s="11">
        <v>2727.4</v>
      </c>
      <c r="P23" s="14">
        <f t="shared" si="5"/>
        <v>0</v>
      </c>
      <c r="Q23" s="15"/>
      <c r="R23" s="16">
        <f t="shared" si="6"/>
        <v>72.56412202155107</v>
      </c>
    </row>
    <row r="24" spans="1:18" ht="15.75">
      <c r="A24" s="9" t="s">
        <v>48</v>
      </c>
      <c r="B24" s="10">
        <v>462</v>
      </c>
      <c r="C24" s="11">
        <f t="shared" si="0"/>
        <v>2162.1</v>
      </c>
      <c r="D24" s="12">
        <f t="shared" si="1"/>
        <v>2162.1</v>
      </c>
      <c r="E24" s="10">
        <v>117</v>
      </c>
      <c r="F24" s="10">
        <f t="shared" si="2"/>
        <v>2045.1</v>
      </c>
      <c r="G24" s="10">
        <f t="shared" si="3"/>
        <v>1663.8999999999999</v>
      </c>
      <c r="H24" s="25">
        <v>1574.3</v>
      </c>
      <c r="I24" s="25">
        <v>89.6</v>
      </c>
      <c r="J24" s="13">
        <v>19.8</v>
      </c>
      <c r="K24" s="42">
        <v>361.4</v>
      </c>
      <c r="L24" s="13">
        <v>99.3</v>
      </c>
      <c r="M24" s="13"/>
      <c r="N24" s="14">
        <f t="shared" si="4"/>
        <v>2261.4</v>
      </c>
      <c r="O24" s="11">
        <v>2269.4</v>
      </c>
      <c r="P24" s="14">
        <f t="shared" si="5"/>
        <v>-8</v>
      </c>
      <c r="Q24" s="15"/>
      <c r="R24" s="16">
        <f t="shared" si="6"/>
        <v>76.9575875306415</v>
      </c>
    </row>
    <row r="25" spans="1:18" ht="15.75">
      <c r="A25" s="9" t="s">
        <v>49</v>
      </c>
      <c r="B25" s="10">
        <v>745</v>
      </c>
      <c r="C25" s="11">
        <f t="shared" si="0"/>
        <v>7108.799999999999</v>
      </c>
      <c r="D25" s="12">
        <f t="shared" si="1"/>
        <v>7108.799999999999</v>
      </c>
      <c r="E25" s="10">
        <v>743.4</v>
      </c>
      <c r="F25" s="10">
        <f t="shared" si="2"/>
        <v>6365.4</v>
      </c>
      <c r="G25" s="10">
        <f t="shared" si="3"/>
        <v>3820.1</v>
      </c>
      <c r="H25" s="25">
        <v>2943.5</v>
      </c>
      <c r="I25" s="25">
        <v>876.6</v>
      </c>
      <c r="J25" s="13">
        <v>1281.1</v>
      </c>
      <c r="K25" s="42">
        <v>1264.2</v>
      </c>
      <c r="L25" s="13">
        <v>91.8</v>
      </c>
      <c r="M25" s="13"/>
      <c r="N25" s="14">
        <f t="shared" si="4"/>
        <v>7200.599999999999</v>
      </c>
      <c r="O25" s="11">
        <v>7250.6</v>
      </c>
      <c r="P25" s="14">
        <f t="shared" si="5"/>
        <v>-50.00000000000091</v>
      </c>
      <c r="Q25" s="15"/>
      <c r="R25" s="16">
        <f t="shared" si="6"/>
        <v>53.73762097681747</v>
      </c>
    </row>
    <row r="26" spans="1:18" ht="15.75">
      <c r="A26" s="17" t="s">
        <v>50</v>
      </c>
      <c r="B26" s="18">
        <v>442</v>
      </c>
      <c r="C26" s="11">
        <f t="shared" si="0"/>
        <v>4222.5</v>
      </c>
      <c r="D26" s="12">
        <f t="shared" si="1"/>
        <v>4222.5</v>
      </c>
      <c r="E26" s="19">
        <v>490</v>
      </c>
      <c r="F26" s="10">
        <f t="shared" si="2"/>
        <v>3732.5</v>
      </c>
      <c r="G26" s="10">
        <f t="shared" si="3"/>
        <v>3354.9</v>
      </c>
      <c r="H26" s="25">
        <v>2970.3</v>
      </c>
      <c r="I26" s="25">
        <v>384.6</v>
      </c>
      <c r="J26" s="19"/>
      <c r="K26" s="48">
        <v>377.6</v>
      </c>
      <c r="L26" s="19">
        <v>99.3</v>
      </c>
      <c r="M26" s="19"/>
      <c r="N26" s="14">
        <f t="shared" si="4"/>
        <v>4321.8</v>
      </c>
      <c r="O26" s="14">
        <v>4371.8</v>
      </c>
      <c r="P26" s="14">
        <f t="shared" si="5"/>
        <v>-50</v>
      </c>
      <c r="Q26" s="20"/>
      <c r="R26" s="16">
        <f t="shared" si="6"/>
        <v>79.45293072824157</v>
      </c>
    </row>
    <row r="27" spans="1:18" ht="15.75">
      <c r="A27" s="17" t="s">
        <v>51</v>
      </c>
      <c r="B27" s="18">
        <v>594</v>
      </c>
      <c r="C27" s="11">
        <f t="shared" si="0"/>
        <v>4395.5</v>
      </c>
      <c r="D27" s="12">
        <f t="shared" si="1"/>
        <v>4395.5</v>
      </c>
      <c r="E27" s="19">
        <v>140</v>
      </c>
      <c r="F27" s="10">
        <f t="shared" si="2"/>
        <v>4255.5</v>
      </c>
      <c r="G27" s="10">
        <f t="shared" si="3"/>
        <v>3564</v>
      </c>
      <c r="H27" s="25">
        <v>2891.4</v>
      </c>
      <c r="I27" s="25">
        <v>672.6</v>
      </c>
      <c r="J27" s="19">
        <v>17.5</v>
      </c>
      <c r="K27" s="48">
        <v>674</v>
      </c>
      <c r="L27" s="19">
        <v>99.3</v>
      </c>
      <c r="M27" s="19"/>
      <c r="N27" s="14">
        <f t="shared" si="4"/>
        <v>4494.8</v>
      </c>
      <c r="O27" s="14">
        <v>4524.8</v>
      </c>
      <c r="P27" s="14">
        <f t="shared" si="5"/>
        <v>-30</v>
      </c>
      <c r="Q27" s="20"/>
      <c r="R27" s="16">
        <f t="shared" si="6"/>
        <v>81.08292571948584</v>
      </c>
    </row>
    <row r="28" spans="1:18" ht="15.75">
      <c r="A28" s="17" t="s">
        <v>52</v>
      </c>
      <c r="B28" s="18">
        <v>637</v>
      </c>
      <c r="C28" s="11">
        <f t="shared" si="0"/>
        <v>2737.7000000000003</v>
      </c>
      <c r="D28" s="12">
        <f t="shared" si="1"/>
        <v>2737.7000000000003</v>
      </c>
      <c r="E28" s="19">
        <v>192</v>
      </c>
      <c r="F28" s="10">
        <f t="shared" si="2"/>
        <v>2545.7000000000003</v>
      </c>
      <c r="G28" s="10">
        <f t="shared" si="3"/>
        <v>2154.7000000000003</v>
      </c>
      <c r="H28" s="25">
        <v>2020.4</v>
      </c>
      <c r="I28" s="25">
        <v>134.3</v>
      </c>
      <c r="J28" s="19"/>
      <c r="K28" s="48">
        <v>391</v>
      </c>
      <c r="L28" s="19">
        <v>99.3</v>
      </c>
      <c r="M28" s="19"/>
      <c r="N28" s="14">
        <f t="shared" si="4"/>
        <v>2837.0000000000005</v>
      </c>
      <c r="O28" s="14">
        <v>2967</v>
      </c>
      <c r="P28" s="14">
        <f t="shared" si="5"/>
        <v>-129.99999999999955</v>
      </c>
      <c r="Q28" s="20"/>
      <c r="R28" s="16">
        <f t="shared" si="6"/>
        <v>78.70475216422544</v>
      </c>
    </row>
    <row r="29" spans="1:18" ht="15.75">
      <c r="A29" s="17"/>
      <c r="B29" s="18"/>
      <c r="C29" s="11"/>
      <c r="D29" s="12"/>
      <c r="E29" s="19"/>
      <c r="F29" s="10"/>
      <c r="G29" s="10"/>
      <c r="H29" s="25"/>
      <c r="I29" s="25"/>
      <c r="J29" s="19"/>
      <c r="K29" s="19"/>
      <c r="L29" s="19"/>
      <c r="M29" s="19"/>
      <c r="N29" s="14"/>
      <c r="O29" s="14"/>
      <c r="P29" s="14"/>
      <c r="Q29" s="20"/>
      <c r="R29" s="16"/>
    </row>
    <row r="30" spans="1:18" ht="15.75">
      <c r="A30" s="17"/>
      <c r="B30" s="18"/>
      <c r="C30" s="11"/>
      <c r="D30" s="12"/>
      <c r="E30" s="19"/>
      <c r="F30" s="10"/>
      <c r="G30" s="10"/>
      <c r="H30" s="25"/>
      <c r="I30" s="25"/>
      <c r="J30" s="19"/>
      <c r="K30" s="19"/>
      <c r="L30" s="19"/>
      <c r="M30" s="19"/>
      <c r="N30" s="14"/>
      <c r="O30" s="14"/>
      <c r="P30" s="14"/>
      <c r="Q30" s="20"/>
      <c r="R30" s="16"/>
    </row>
    <row r="31" spans="1:18" ht="15.75">
      <c r="A31" s="17"/>
      <c r="B31" s="18"/>
      <c r="C31" s="11"/>
      <c r="D31" s="12"/>
      <c r="E31" s="19"/>
      <c r="F31" s="10"/>
      <c r="G31" s="10"/>
      <c r="H31" s="25"/>
      <c r="I31" s="25"/>
      <c r="J31" s="19"/>
      <c r="K31" s="19"/>
      <c r="L31" s="19"/>
      <c r="M31" s="19"/>
      <c r="N31" s="14"/>
      <c r="O31" s="14"/>
      <c r="P31" s="14"/>
      <c r="Q31" s="20"/>
      <c r="R31" s="16"/>
    </row>
    <row r="32" spans="1:18" s="29" customFormat="1" ht="31.5">
      <c r="A32" s="21" t="s">
        <v>16</v>
      </c>
      <c r="B32" s="22">
        <f>SUM(B15:B31)</f>
        <v>17197</v>
      </c>
      <c r="C32" s="22">
        <f aca="true" t="shared" si="7" ref="C32:Q32">SUM(C15:C31)</f>
        <v>82225.29999999999</v>
      </c>
      <c r="D32" s="22">
        <f t="shared" si="7"/>
        <v>82225.29999999999</v>
      </c>
      <c r="E32" s="22">
        <f t="shared" si="7"/>
        <v>15290.4</v>
      </c>
      <c r="F32" s="22">
        <f t="shared" si="7"/>
        <v>66934.9</v>
      </c>
      <c r="G32" s="22">
        <f t="shared" si="7"/>
        <v>44212.3</v>
      </c>
      <c r="H32" s="26">
        <f t="shared" si="7"/>
        <v>38085</v>
      </c>
      <c r="I32" s="26">
        <f t="shared" si="7"/>
        <v>6127.300000000002</v>
      </c>
      <c r="J32" s="22">
        <f t="shared" si="7"/>
        <v>8106.4</v>
      </c>
      <c r="K32" s="22">
        <f t="shared" si="7"/>
        <v>14616.2</v>
      </c>
      <c r="L32" s="22">
        <f t="shared" si="7"/>
        <v>1925.0999999999997</v>
      </c>
      <c r="M32" s="22">
        <f t="shared" si="7"/>
        <v>0</v>
      </c>
      <c r="N32" s="33">
        <f t="shared" si="7"/>
        <v>84150.40000000001</v>
      </c>
      <c r="O32" s="33">
        <f t="shared" si="7"/>
        <v>85223.4</v>
      </c>
      <c r="P32" s="22">
        <f t="shared" si="7"/>
        <v>-1072.999999999999</v>
      </c>
      <c r="Q32" s="22">
        <f t="shared" si="7"/>
        <v>0</v>
      </c>
      <c r="R32" s="16">
        <f t="shared" si="6"/>
        <v>53.76970348542359</v>
      </c>
    </row>
    <row r="35" spans="1:10" ht="15.75">
      <c r="A35" s="1"/>
      <c r="B35" s="52"/>
      <c r="C35" s="53"/>
      <c r="D35" s="53"/>
      <c r="E35" s="53"/>
      <c r="F35" s="1"/>
      <c r="G35" s="1"/>
      <c r="H35" s="1"/>
      <c r="I35" s="1"/>
      <c r="J35" s="1"/>
    </row>
    <row r="36" spans="1:10" ht="15.75">
      <c r="A36" s="1"/>
      <c r="B36" s="52"/>
      <c r="C36" s="53"/>
      <c r="D36" s="53"/>
      <c r="E36" s="53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ht="15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ht="15.75">
      <c r="B40" s="30"/>
    </row>
  </sheetData>
  <sheetProtection/>
  <mergeCells count="25">
    <mergeCell ref="G12:G13"/>
    <mergeCell ref="J12:J13"/>
    <mergeCell ref="K12:K13"/>
    <mergeCell ref="G11:K11"/>
    <mergeCell ref="D10:D13"/>
    <mergeCell ref="P1:R1"/>
    <mergeCell ref="P2:R2"/>
    <mergeCell ref="P3:R3"/>
    <mergeCell ref="H12:I12"/>
    <mergeCell ref="Q10:Q13"/>
    <mergeCell ref="N10:N13"/>
    <mergeCell ref="O10:O13"/>
    <mergeCell ref="P10:P13"/>
    <mergeCell ref="E10:K10"/>
    <mergeCell ref="L10:L13"/>
    <mergeCell ref="B36:E36"/>
    <mergeCell ref="R10:R13"/>
    <mergeCell ref="M10:M13"/>
    <mergeCell ref="A7:R7"/>
    <mergeCell ref="A10:A13"/>
    <mergeCell ref="B10:B13"/>
    <mergeCell ref="B35:E35"/>
    <mergeCell ref="C10:C13"/>
    <mergeCell ref="E11:E13"/>
    <mergeCell ref="F11:F13"/>
  </mergeCells>
  <printOptions horizontalCentered="1"/>
  <pageMargins left="0.1968503937007874" right="0" top="0.8661417322834646" bottom="0.11811023622047245" header="0.5118110236220472" footer="0.275590551181102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40"/>
  <sheetViews>
    <sheetView view="pageBreakPreview" zoomScale="73" zoomScaleNormal="70" zoomScaleSheetLayoutView="73" zoomScalePageLayoutView="0" workbookViewId="0" topLeftCell="A16">
      <selection activeCell="A39" sqref="A39:L40"/>
    </sheetView>
  </sheetViews>
  <sheetFormatPr defaultColWidth="9.00390625" defaultRowHeight="12.75"/>
  <cols>
    <col min="1" max="1" width="22.25390625" style="0" customWidth="1"/>
    <col min="2" max="2" width="14.375" style="0" customWidth="1"/>
    <col min="3" max="3" width="15.375" style="0" customWidth="1"/>
    <col min="4" max="4" width="15.875" style="0" customWidth="1"/>
    <col min="5" max="5" width="14.125" style="0" customWidth="1"/>
    <col min="6" max="6" width="12.875" style="0" customWidth="1"/>
    <col min="7" max="7" width="10.00390625" style="0" bestFit="1" customWidth="1"/>
    <col min="8" max="8" width="13.75390625" style="0" customWidth="1"/>
    <col min="9" max="9" width="10.00390625" style="0" customWidth="1"/>
    <col min="10" max="10" width="10.875" style="0" customWidth="1"/>
    <col min="11" max="11" width="9.25390625" style="0" customWidth="1"/>
    <col min="12" max="12" width="10.00390625" style="0" customWidth="1"/>
    <col min="13" max="13" width="16.875" style="0" customWidth="1"/>
    <col min="14" max="14" width="11.875" style="0" customWidth="1"/>
    <col min="15" max="15" width="12.25390625" style="0" customWidth="1"/>
    <col min="16" max="16" width="11.375" style="0" customWidth="1"/>
    <col min="17" max="17" width="12.625" style="0" customWidth="1"/>
    <col min="18" max="18" width="10.625" style="0" customWidth="1"/>
    <col min="19" max="19" width="11.625" style="0" customWidth="1"/>
  </cols>
  <sheetData>
    <row r="1" spans="17:19" ht="18.75">
      <c r="Q1" s="63" t="s">
        <v>33</v>
      </c>
      <c r="R1" s="63"/>
      <c r="S1" s="63"/>
    </row>
    <row r="2" spans="17:19" ht="18.75" customHeight="1">
      <c r="Q2" s="63" t="s">
        <v>34</v>
      </c>
      <c r="R2" s="63"/>
      <c r="S2" s="63"/>
    </row>
    <row r="3" spans="17:19" ht="18.75">
      <c r="Q3" s="63" t="s">
        <v>35</v>
      </c>
      <c r="R3" s="63"/>
      <c r="S3" s="63"/>
    </row>
    <row r="4" ht="18.75">
      <c r="R4" s="31"/>
    </row>
    <row r="5" ht="18.75">
      <c r="R5" s="31"/>
    </row>
    <row r="7" spans="1:19" ht="27.75" customHeight="1">
      <c r="A7" s="71" t="s">
        <v>38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6:17" ht="12.75">
      <c r="P8" s="2"/>
      <c r="Q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0</v>
      </c>
      <c r="S9" s="2"/>
    </row>
    <row r="10" spans="1:19" ht="21" customHeight="1">
      <c r="A10" s="56" t="s">
        <v>1</v>
      </c>
      <c r="B10" s="59" t="s">
        <v>36</v>
      </c>
      <c r="C10" s="62" t="s">
        <v>2</v>
      </c>
      <c r="D10" s="62" t="s">
        <v>3</v>
      </c>
      <c r="E10" s="69" t="s">
        <v>4</v>
      </c>
      <c r="F10" s="69"/>
      <c r="G10" s="70"/>
      <c r="H10" s="70"/>
      <c r="I10" s="70"/>
      <c r="J10" s="70"/>
      <c r="K10" s="70"/>
      <c r="L10" s="54" t="s">
        <v>5</v>
      </c>
      <c r="M10" s="54" t="s">
        <v>29</v>
      </c>
      <c r="N10" s="56" t="s">
        <v>24</v>
      </c>
      <c r="O10" s="66" t="s">
        <v>6</v>
      </c>
      <c r="P10" s="62" t="s">
        <v>7</v>
      </c>
      <c r="Q10" s="62" t="s">
        <v>8</v>
      </c>
      <c r="R10" s="54" t="s">
        <v>9</v>
      </c>
      <c r="S10" s="54" t="s">
        <v>10</v>
      </c>
    </row>
    <row r="11" spans="1:19" ht="24" customHeight="1">
      <c r="A11" s="57"/>
      <c r="B11" s="60"/>
      <c r="C11" s="62"/>
      <c r="D11" s="62"/>
      <c r="E11" s="54" t="s">
        <v>11</v>
      </c>
      <c r="F11" s="54" t="s">
        <v>12</v>
      </c>
      <c r="G11" s="69" t="s">
        <v>4</v>
      </c>
      <c r="H11" s="69"/>
      <c r="I11" s="69"/>
      <c r="J11" s="69"/>
      <c r="K11" s="69"/>
      <c r="L11" s="54"/>
      <c r="M11" s="54"/>
      <c r="N11" s="57"/>
      <c r="O11" s="67"/>
      <c r="P11" s="62"/>
      <c r="Q11" s="62"/>
      <c r="R11" s="54"/>
      <c r="S11" s="54"/>
    </row>
    <row r="12" spans="1:19" ht="33" customHeight="1">
      <c r="A12" s="57"/>
      <c r="B12" s="60"/>
      <c r="C12" s="62"/>
      <c r="D12" s="62"/>
      <c r="E12" s="54"/>
      <c r="F12" s="54"/>
      <c r="G12" s="56" t="s">
        <v>18</v>
      </c>
      <c r="H12" s="64" t="s">
        <v>17</v>
      </c>
      <c r="I12" s="65"/>
      <c r="J12" s="54" t="s">
        <v>13</v>
      </c>
      <c r="K12" s="54" t="s">
        <v>14</v>
      </c>
      <c r="L12" s="54"/>
      <c r="M12" s="54"/>
      <c r="N12" s="57"/>
      <c r="O12" s="67"/>
      <c r="P12" s="62"/>
      <c r="Q12" s="62"/>
      <c r="R12" s="54"/>
      <c r="S12" s="54"/>
    </row>
    <row r="13" spans="1:19" ht="143.25" customHeight="1">
      <c r="A13" s="58"/>
      <c r="B13" s="61"/>
      <c r="C13" s="62"/>
      <c r="D13" s="62"/>
      <c r="E13" s="54"/>
      <c r="F13" s="54"/>
      <c r="G13" s="58"/>
      <c r="H13" s="24" t="s">
        <v>19</v>
      </c>
      <c r="I13" s="24" t="s">
        <v>20</v>
      </c>
      <c r="J13" s="54"/>
      <c r="K13" s="54"/>
      <c r="L13" s="54"/>
      <c r="M13" s="54"/>
      <c r="N13" s="58"/>
      <c r="O13" s="68"/>
      <c r="P13" s="62"/>
      <c r="Q13" s="62"/>
      <c r="R13" s="54"/>
      <c r="S13" s="54"/>
    </row>
    <row r="14" spans="1:19" s="8" customFormat="1" ht="15.75" customHeight="1">
      <c r="A14" s="4"/>
      <c r="B14" s="4">
        <v>1</v>
      </c>
      <c r="C14" s="34" t="s">
        <v>31</v>
      </c>
      <c r="D14" s="35" t="s">
        <v>15</v>
      </c>
      <c r="E14" s="4">
        <v>4</v>
      </c>
      <c r="F14" s="4" t="s">
        <v>22</v>
      </c>
      <c r="G14" s="4" t="s">
        <v>21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34" t="s">
        <v>25</v>
      </c>
      <c r="R14" s="36">
        <v>17</v>
      </c>
      <c r="S14" s="36" t="s">
        <v>26</v>
      </c>
    </row>
    <row r="15" spans="1:19" ht="20.25" customHeight="1">
      <c r="A15" s="37" t="s">
        <v>39</v>
      </c>
      <c r="B15" s="38">
        <v>563</v>
      </c>
      <c r="C15" s="39">
        <f>O15-L15</f>
        <v>3700.4</v>
      </c>
      <c r="D15" s="40">
        <f>E15+F15</f>
        <v>3700.4</v>
      </c>
      <c r="E15" s="38">
        <v>503.1</v>
      </c>
      <c r="F15" s="38">
        <f>G15+J15+K15</f>
        <v>3197.3</v>
      </c>
      <c r="G15" s="38">
        <f>H15+I15</f>
        <v>2820.4</v>
      </c>
      <c r="H15" s="41">
        <v>2240.4</v>
      </c>
      <c r="I15" s="41">
        <v>580</v>
      </c>
      <c r="J15" s="42"/>
      <c r="K15" s="42">
        <v>376.9</v>
      </c>
      <c r="L15" s="42">
        <v>91.8</v>
      </c>
      <c r="M15" s="42"/>
      <c r="N15" s="42"/>
      <c r="O15" s="43">
        <f>E15+F15+L15+M15+N15</f>
        <v>3792.2000000000003</v>
      </c>
      <c r="P15" s="39">
        <v>3738.3</v>
      </c>
      <c r="Q15" s="43">
        <f>O15-P15</f>
        <v>53.90000000000009</v>
      </c>
      <c r="R15" s="44"/>
      <c r="S15" s="45">
        <f>G15/C15*100</f>
        <v>76.21878715814506</v>
      </c>
    </row>
    <row r="16" spans="1:19" ht="15.75">
      <c r="A16" s="37" t="s">
        <v>40</v>
      </c>
      <c r="B16" s="38">
        <v>378</v>
      </c>
      <c r="C16" s="39">
        <f aca="true" t="shared" si="0" ref="C16:C28">O16-L16</f>
        <v>3276.4999999999995</v>
      </c>
      <c r="D16" s="40">
        <f aca="true" t="shared" si="1" ref="D16:D28">E16+F16</f>
        <v>3276.4999999999995</v>
      </c>
      <c r="E16" s="38">
        <v>253.1</v>
      </c>
      <c r="F16" s="38">
        <f aca="true" t="shared" si="2" ref="F16:F28">G16+J16+K16</f>
        <v>3023.3999999999996</v>
      </c>
      <c r="G16" s="38">
        <f aca="true" t="shared" si="3" ref="G16:G28">H16+I16</f>
        <v>2353</v>
      </c>
      <c r="H16" s="41">
        <v>1998.3</v>
      </c>
      <c r="I16" s="41">
        <v>354.7</v>
      </c>
      <c r="J16" s="42">
        <v>229.2</v>
      </c>
      <c r="K16" s="42">
        <v>441.2</v>
      </c>
      <c r="L16" s="42">
        <v>86.9</v>
      </c>
      <c r="M16" s="42"/>
      <c r="N16" s="42"/>
      <c r="O16" s="43">
        <f aca="true" t="shared" si="4" ref="O16:O28">E16+F16+L16+M16+N16</f>
        <v>3363.3999999999996</v>
      </c>
      <c r="P16" s="39">
        <v>3377.3</v>
      </c>
      <c r="Q16" s="43">
        <f aca="true" t="shared" si="5" ref="Q16:Q28">O16-P16</f>
        <v>-13.900000000000546</v>
      </c>
      <c r="R16" s="44"/>
      <c r="S16" s="45">
        <f aca="true" t="shared" si="6" ref="S16:S32">G16/C16*100</f>
        <v>71.81443613612088</v>
      </c>
    </row>
    <row r="17" spans="1:19" ht="15.75">
      <c r="A17" s="37" t="s">
        <v>41</v>
      </c>
      <c r="B17" s="38">
        <v>569</v>
      </c>
      <c r="C17" s="39">
        <f t="shared" si="0"/>
        <v>2365.3999999999996</v>
      </c>
      <c r="D17" s="40">
        <f t="shared" si="1"/>
        <v>2365.3999999999996</v>
      </c>
      <c r="E17" s="38">
        <v>176.7</v>
      </c>
      <c r="F17" s="38">
        <f t="shared" si="2"/>
        <v>2188.7</v>
      </c>
      <c r="G17" s="38">
        <f t="shared" si="3"/>
        <v>1709</v>
      </c>
      <c r="H17" s="41">
        <v>1647.3</v>
      </c>
      <c r="I17" s="41">
        <v>61.7</v>
      </c>
      <c r="J17" s="42"/>
      <c r="K17" s="42">
        <v>479.7</v>
      </c>
      <c r="L17" s="42">
        <v>91.2</v>
      </c>
      <c r="M17" s="42"/>
      <c r="N17" s="42"/>
      <c r="O17" s="43">
        <f t="shared" si="4"/>
        <v>2456.5999999999995</v>
      </c>
      <c r="P17" s="39">
        <v>2536.8</v>
      </c>
      <c r="Q17" s="43">
        <f t="shared" si="5"/>
        <v>-80.20000000000073</v>
      </c>
      <c r="R17" s="44"/>
      <c r="S17" s="45">
        <f t="shared" si="6"/>
        <v>72.24993658577831</v>
      </c>
    </row>
    <row r="18" spans="1:19" ht="15.75">
      <c r="A18" s="37" t="s">
        <v>42</v>
      </c>
      <c r="B18" s="38">
        <v>598</v>
      </c>
      <c r="C18" s="39">
        <f t="shared" si="0"/>
        <v>3709.5</v>
      </c>
      <c r="D18" s="40">
        <f t="shared" si="1"/>
        <v>3724.9</v>
      </c>
      <c r="E18" s="38">
        <v>360.9</v>
      </c>
      <c r="F18" s="38">
        <f>G18+J18+K18</f>
        <v>3364</v>
      </c>
      <c r="G18" s="38">
        <f t="shared" si="3"/>
        <v>3054.9</v>
      </c>
      <c r="H18" s="41">
        <v>2992.5</v>
      </c>
      <c r="I18" s="41">
        <v>62.4</v>
      </c>
      <c r="J18" s="42">
        <v>13.7</v>
      </c>
      <c r="K18" s="42">
        <v>295.4</v>
      </c>
      <c r="L18" s="42">
        <v>90</v>
      </c>
      <c r="M18" s="42"/>
      <c r="N18" s="42">
        <v>-15.4</v>
      </c>
      <c r="O18" s="43">
        <f t="shared" si="4"/>
        <v>3799.5</v>
      </c>
      <c r="P18" s="39">
        <v>3768.5</v>
      </c>
      <c r="Q18" s="43">
        <f t="shared" si="5"/>
        <v>31</v>
      </c>
      <c r="R18" s="44"/>
      <c r="S18" s="45">
        <f t="shared" si="6"/>
        <v>82.35341690254752</v>
      </c>
    </row>
    <row r="19" spans="1:19" ht="15.75">
      <c r="A19" s="37" t="s">
        <v>43</v>
      </c>
      <c r="B19" s="38">
        <v>9595</v>
      </c>
      <c r="C19" s="39">
        <f t="shared" si="0"/>
        <v>33644.4</v>
      </c>
      <c r="D19" s="40">
        <f t="shared" si="1"/>
        <v>33659.5</v>
      </c>
      <c r="E19" s="38">
        <v>10907.8</v>
      </c>
      <c r="F19" s="38">
        <f t="shared" si="2"/>
        <v>22751.699999999997</v>
      </c>
      <c r="G19" s="38">
        <f t="shared" si="3"/>
        <v>9496.1</v>
      </c>
      <c r="H19" s="41">
        <v>7786.8</v>
      </c>
      <c r="I19" s="41">
        <v>1709.3</v>
      </c>
      <c r="J19" s="42">
        <v>5361.7</v>
      </c>
      <c r="K19" s="42">
        <v>7893.9</v>
      </c>
      <c r="L19" s="42">
        <v>490.9</v>
      </c>
      <c r="M19" s="42"/>
      <c r="N19" s="42">
        <v>-15</v>
      </c>
      <c r="O19" s="43">
        <v>34135.3</v>
      </c>
      <c r="P19" s="39">
        <v>34859.3</v>
      </c>
      <c r="Q19" s="43">
        <f t="shared" si="5"/>
        <v>-724</v>
      </c>
      <c r="R19" s="44"/>
      <c r="S19" s="45">
        <f t="shared" si="6"/>
        <v>28.224905184815302</v>
      </c>
    </row>
    <row r="20" spans="1:19" ht="15.75">
      <c r="A20" s="37" t="s">
        <v>44</v>
      </c>
      <c r="B20" s="38">
        <v>344</v>
      </c>
      <c r="C20" s="39">
        <f t="shared" si="0"/>
        <v>3157.7</v>
      </c>
      <c r="D20" s="40">
        <f t="shared" si="1"/>
        <v>3157.7999999999997</v>
      </c>
      <c r="E20" s="38">
        <v>90.4</v>
      </c>
      <c r="F20" s="38">
        <f t="shared" si="2"/>
        <v>3067.3999999999996</v>
      </c>
      <c r="G20" s="38">
        <f t="shared" si="3"/>
        <v>2072.7</v>
      </c>
      <c r="H20" s="41">
        <v>1564.3</v>
      </c>
      <c r="I20" s="41">
        <v>508.4</v>
      </c>
      <c r="J20" s="42">
        <v>420</v>
      </c>
      <c r="K20" s="42">
        <v>574.7</v>
      </c>
      <c r="L20" s="42">
        <v>89.6</v>
      </c>
      <c r="M20" s="42"/>
      <c r="N20" s="42">
        <v>-0.1</v>
      </c>
      <c r="O20" s="43">
        <f t="shared" si="4"/>
        <v>3247.2999999999997</v>
      </c>
      <c r="P20" s="39">
        <v>3271.2</v>
      </c>
      <c r="Q20" s="43">
        <f t="shared" si="5"/>
        <v>-23.90000000000009</v>
      </c>
      <c r="R20" s="44"/>
      <c r="S20" s="45">
        <f t="shared" si="6"/>
        <v>65.63954777211262</v>
      </c>
    </row>
    <row r="21" spans="1:19" ht="15.75">
      <c r="A21" s="37" t="s">
        <v>45</v>
      </c>
      <c r="B21" s="38">
        <v>452</v>
      </c>
      <c r="C21" s="39">
        <f t="shared" si="0"/>
        <v>3789.2000000000007</v>
      </c>
      <c r="D21" s="40">
        <f t="shared" si="1"/>
        <v>3789.2000000000007</v>
      </c>
      <c r="E21" s="38">
        <v>240.8</v>
      </c>
      <c r="F21" s="38">
        <f t="shared" si="2"/>
        <v>3548.4000000000005</v>
      </c>
      <c r="G21" s="38">
        <f t="shared" si="3"/>
        <v>3156.1000000000004</v>
      </c>
      <c r="H21" s="41">
        <v>3015.3</v>
      </c>
      <c r="I21" s="41">
        <v>140.8</v>
      </c>
      <c r="J21" s="42">
        <v>24.8</v>
      </c>
      <c r="K21" s="42">
        <v>367.5</v>
      </c>
      <c r="L21" s="42">
        <v>86.2</v>
      </c>
      <c r="M21" s="42"/>
      <c r="N21" s="42"/>
      <c r="O21" s="43">
        <f t="shared" si="4"/>
        <v>3875.4000000000005</v>
      </c>
      <c r="P21" s="39">
        <v>3899</v>
      </c>
      <c r="Q21" s="43">
        <f t="shared" si="5"/>
        <v>-23.599999999999454</v>
      </c>
      <c r="R21" s="44"/>
      <c r="S21" s="45">
        <f t="shared" si="6"/>
        <v>83.29198775467115</v>
      </c>
    </row>
    <row r="22" spans="1:19" ht="15.75">
      <c r="A22" s="37" t="s">
        <v>46</v>
      </c>
      <c r="B22" s="38">
        <v>1528</v>
      </c>
      <c r="C22" s="39">
        <f t="shared" si="0"/>
        <v>4999.099999999999</v>
      </c>
      <c r="D22" s="40">
        <f t="shared" si="1"/>
        <v>4999.7</v>
      </c>
      <c r="E22" s="38">
        <v>572.5</v>
      </c>
      <c r="F22" s="38">
        <f t="shared" si="2"/>
        <v>4427.2</v>
      </c>
      <c r="G22" s="38">
        <f t="shared" si="3"/>
        <v>3080</v>
      </c>
      <c r="H22" s="41">
        <v>2655</v>
      </c>
      <c r="I22" s="41">
        <v>425</v>
      </c>
      <c r="J22" s="42">
        <v>415.5</v>
      </c>
      <c r="K22" s="42">
        <v>931.7</v>
      </c>
      <c r="L22" s="42">
        <v>117.1</v>
      </c>
      <c r="M22" s="42"/>
      <c r="N22" s="42">
        <v>-0.6</v>
      </c>
      <c r="O22" s="43">
        <f t="shared" si="4"/>
        <v>5116.2</v>
      </c>
      <c r="P22" s="39">
        <v>5119.3</v>
      </c>
      <c r="Q22" s="43">
        <f t="shared" si="5"/>
        <v>-3.100000000000364</v>
      </c>
      <c r="R22" s="44"/>
      <c r="S22" s="45">
        <f t="shared" si="6"/>
        <v>61.61108999619932</v>
      </c>
    </row>
    <row r="23" spans="1:19" ht="15.75">
      <c r="A23" s="37" t="s">
        <v>47</v>
      </c>
      <c r="B23" s="38">
        <v>290</v>
      </c>
      <c r="C23" s="39">
        <f t="shared" si="0"/>
        <v>2612.1</v>
      </c>
      <c r="D23" s="40">
        <f t="shared" si="1"/>
        <v>2612.1</v>
      </c>
      <c r="E23" s="38">
        <v>221.5</v>
      </c>
      <c r="F23" s="38">
        <f t="shared" si="2"/>
        <v>2390.6</v>
      </c>
      <c r="G23" s="38">
        <f t="shared" si="3"/>
        <v>1912.5</v>
      </c>
      <c r="H23" s="41">
        <v>1785.2</v>
      </c>
      <c r="I23" s="41">
        <v>127.3</v>
      </c>
      <c r="J23" s="42">
        <v>291.1</v>
      </c>
      <c r="K23" s="42">
        <v>187</v>
      </c>
      <c r="L23" s="42">
        <v>59.9</v>
      </c>
      <c r="M23" s="42"/>
      <c r="N23" s="42"/>
      <c r="O23" s="43">
        <f t="shared" si="4"/>
        <v>2672</v>
      </c>
      <c r="P23" s="39">
        <v>2645.1</v>
      </c>
      <c r="Q23" s="43">
        <f t="shared" si="5"/>
        <v>26.90000000000009</v>
      </c>
      <c r="R23" s="44"/>
      <c r="S23" s="45">
        <f t="shared" si="6"/>
        <v>73.21695187779947</v>
      </c>
    </row>
    <row r="24" spans="1:19" ht="15.75">
      <c r="A24" s="37" t="s">
        <v>48</v>
      </c>
      <c r="B24" s="38">
        <v>462</v>
      </c>
      <c r="C24" s="39">
        <f t="shared" si="0"/>
        <v>2164.2999999999997</v>
      </c>
      <c r="D24" s="40">
        <f t="shared" si="1"/>
        <v>2164.2999999999997</v>
      </c>
      <c r="E24" s="38">
        <v>119.2</v>
      </c>
      <c r="F24" s="38">
        <f t="shared" si="2"/>
        <v>2045.1</v>
      </c>
      <c r="G24" s="38">
        <f t="shared" si="3"/>
        <v>1663.8999999999999</v>
      </c>
      <c r="H24" s="41">
        <v>1574.3</v>
      </c>
      <c r="I24" s="41">
        <v>89.6</v>
      </c>
      <c r="J24" s="42">
        <v>19.8</v>
      </c>
      <c r="K24" s="42">
        <v>361.4</v>
      </c>
      <c r="L24" s="42">
        <v>89.8</v>
      </c>
      <c r="M24" s="42"/>
      <c r="N24" s="42"/>
      <c r="O24" s="43">
        <f t="shared" si="4"/>
        <v>2254.1</v>
      </c>
      <c r="P24" s="39">
        <v>2255.4</v>
      </c>
      <c r="Q24" s="43">
        <f t="shared" si="5"/>
        <v>-1.300000000000182</v>
      </c>
      <c r="R24" s="44"/>
      <c r="S24" s="45">
        <f t="shared" si="6"/>
        <v>76.87936053227372</v>
      </c>
    </row>
    <row r="25" spans="1:19" ht="15.75">
      <c r="A25" s="37" t="s">
        <v>49</v>
      </c>
      <c r="B25" s="38">
        <v>745</v>
      </c>
      <c r="C25" s="39">
        <f t="shared" si="0"/>
        <v>7135.900000000001</v>
      </c>
      <c r="D25" s="40">
        <f t="shared" si="1"/>
        <v>7101</v>
      </c>
      <c r="E25" s="38">
        <v>735.6</v>
      </c>
      <c r="F25" s="38">
        <f t="shared" si="2"/>
        <v>6365.4</v>
      </c>
      <c r="G25" s="38">
        <f t="shared" si="3"/>
        <v>3820.1</v>
      </c>
      <c r="H25" s="41">
        <v>2943.5</v>
      </c>
      <c r="I25" s="41">
        <v>876.6</v>
      </c>
      <c r="J25" s="42">
        <v>1281.1</v>
      </c>
      <c r="K25" s="42">
        <v>1264.2</v>
      </c>
      <c r="L25" s="42">
        <v>76.2</v>
      </c>
      <c r="M25" s="42">
        <v>46.3</v>
      </c>
      <c r="N25" s="42">
        <v>-11.4</v>
      </c>
      <c r="O25" s="43">
        <f t="shared" si="4"/>
        <v>7212.1</v>
      </c>
      <c r="P25" s="39">
        <v>7234.7</v>
      </c>
      <c r="Q25" s="43">
        <f t="shared" si="5"/>
        <v>-22.599999999999454</v>
      </c>
      <c r="R25" s="44"/>
      <c r="S25" s="45">
        <f t="shared" si="6"/>
        <v>53.53354166958617</v>
      </c>
    </row>
    <row r="26" spans="1:19" ht="15.75">
      <c r="A26" s="46" t="s">
        <v>50</v>
      </c>
      <c r="B26" s="47">
        <v>442</v>
      </c>
      <c r="C26" s="39">
        <f t="shared" si="0"/>
        <v>4171.4</v>
      </c>
      <c r="D26" s="40">
        <f t="shared" si="1"/>
        <v>4186.5</v>
      </c>
      <c r="E26" s="48">
        <v>454</v>
      </c>
      <c r="F26" s="38">
        <f t="shared" si="2"/>
        <v>3732.5</v>
      </c>
      <c r="G26" s="38">
        <f t="shared" si="3"/>
        <v>3354.9</v>
      </c>
      <c r="H26" s="41">
        <v>2970.3</v>
      </c>
      <c r="I26" s="41">
        <v>384.6</v>
      </c>
      <c r="J26" s="48"/>
      <c r="K26" s="48">
        <v>377.6</v>
      </c>
      <c r="L26" s="48">
        <v>88.2</v>
      </c>
      <c r="M26" s="48"/>
      <c r="N26" s="48">
        <v>-15.1</v>
      </c>
      <c r="O26" s="43">
        <f t="shared" si="4"/>
        <v>4259.599999999999</v>
      </c>
      <c r="P26" s="43">
        <v>4312.4</v>
      </c>
      <c r="Q26" s="43">
        <f t="shared" si="5"/>
        <v>-52.80000000000018</v>
      </c>
      <c r="R26" s="49"/>
      <c r="S26" s="45">
        <f t="shared" si="6"/>
        <v>80.4262357961356</v>
      </c>
    </row>
    <row r="27" spans="1:19" ht="15.75">
      <c r="A27" s="46" t="s">
        <v>51</v>
      </c>
      <c r="B27" s="47">
        <v>594</v>
      </c>
      <c r="C27" s="39">
        <f t="shared" si="0"/>
        <v>4386.1</v>
      </c>
      <c r="D27" s="40">
        <f t="shared" si="1"/>
        <v>4386.1</v>
      </c>
      <c r="E27" s="48">
        <v>130.6</v>
      </c>
      <c r="F27" s="38">
        <f t="shared" si="2"/>
        <v>4255.5</v>
      </c>
      <c r="G27" s="38">
        <f t="shared" si="3"/>
        <v>3564</v>
      </c>
      <c r="H27" s="41">
        <v>2891.4</v>
      </c>
      <c r="I27" s="41">
        <v>672.6</v>
      </c>
      <c r="J27" s="48">
        <v>17.5</v>
      </c>
      <c r="K27" s="48">
        <v>674</v>
      </c>
      <c r="L27" s="48">
        <v>93.6</v>
      </c>
      <c r="M27" s="48"/>
      <c r="N27" s="48"/>
      <c r="O27" s="43">
        <f t="shared" si="4"/>
        <v>4479.700000000001</v>
      </c>
      <c r="P27" s="43">
        <v>4516.8</v>
      </c>
      <c r="Q27" s="43">
        <f t="shared" si="5"/>
        <v>-37.099999999999454</v>
      </c>
      <c r="R27" s="49"/>
      <c r="S27" s="45">
        <f t="shared" si="6"/>
        <v>81.25669729372335</v>
      </c>
    </row>
    <row r="28" spans="1:19" ht="15.75">
      <c r="A28" s="46" t="s">
        <v>52</v>
      </c>
      <c r="B28" s="47">
        <v>637</v>
      </c>
      <c r="C28" s="39">
        <f t="shared" si="0"/>
        <v>2719.2000000000003</v>
      </c>
      <c r="D28" s="40">
        <f t="shared" si="1"/>
        <v>2719.2000000000003</v>
      </c>
      <c r="E28" s="48">
        <v>173.5</v>
      </c>
      <c r="F28" s="38">
        <f t="shared" si="2"/>
        <v>2545.7000000000003</v>
      </c>
      <c r="G28" s="38">
        <f t="shared" si="3"/>
        <v>2154.7000000000003</v>
      </c>
      <c r="H28" s="41">
        <v>2020.4</v>
      </c>
      <c r="I28" s="41">
        <v>134.3</v>
      </c>
      <c r="J28" s="48"/>
      <c r="K28" s="48">
        <v>391</v>
      </c>
      <c r="L28" s="48">
        <v>88.5</v>
      </c>
      <c r="M28" s="48"/>
      <c r="N28" s="48"/>
      <c r="O28" s="43">
        <f t="shared" si="4"/>
        <v>2807.7000000000003</v>
      </c>
      <c r="P28" s="43">
        <v>2956.1</v>
      </c>
      <c r="Q28" s="43">
        <f t="shared" si="5"/>
        <v>-148.39999999999964</v>
      </c>
      <c r="R28" s="49"/>
      <c r="S28" s="45">
        <f t="shared" si="6"/>
        <v>79.2402177110915</v>
      </c>
    </row>
    <row r="29" spans="1:19" ht="15.75">
      <c r="A29" s="46"/>
      <c r="B29" s="47"/>
      <c r="C29" s="39"/>
      <c r="D29" s="40"/>
      <c r="E29" s="48"/>
      <c r="F29" s="38"/>
      <c r="G29" s="38"/>
      <c r="H29" s="41"/>
      <c r="I29" s="41"/>
      <c r="J29" s="48"/>
      <c r="K29" s="48"/>
      <c r="L29" s="48"/>
      <c r="M29" s="48"/>
      <c r="N29" s="48"/>
      <c r="O29" s="43"/>
      <c r="P29" s="43"/>
      <c r="Q29" s="43"/>
      <c r="R29" s="49"/>
      <c r="S29" s="45"/>
    </row>
    <row r="30" spans="1:19" ht="15.75">
      <c r="A30" s="46"/>
      <c r="B30" s="47"/>
      <c r="C30" s="39"/>
      <c r="D30" s="40"/>
      <c r="E30" s="48"/>
      <c r="F30" s="38"/>
      <c r="G30" s="38"/>
      <c r="H30" s="41"/>
      <c r="I30" s="41"/>
      <c r="J30" s="48"/>
      <c r="K30" s="48"/>
      <c r="L30" s="48"/>
      <c r="M30" s="48"/>
      <c r="N30" s="48"/>
      <c r="O30" s="43"/>
      <c r="P30" s="43"/>
      <c r="Q30" s="43"/>
      <c r="R30" s="49"/>
      <c r="S30" s="45"/>
    </row>
    <row r="31" spans="1:19" ht="15.75">
      <c r="A31" s="46"/>
      <c r="B31" s="47"/>
      <c r="C31" s="39"/>
      <c r="D31" s="40"/>
      <c r="E31" s="48"/>
      <c r="F31" s="38"/>
      <c r="G31" s="38"/>
      <c r="H31" s="41"/>
      <c r="I31" s="41"/>
      <c r="J31" s="48"/>
      <c r="K31" s="48"/>
      <c r="L31" s="48"/>
      <c r="M31" s="48"/>
      <c r="N31" s="48"/>
      <c r="O31" s="43"/>
      <c r="P31" s="43"/>
      <c r="Q31" s="43"/>
      <c r="R31" s="49"/>
      <c r="S31" s="45"/>
    </row>
    <row r="32" spans="1:19" s="23" customFormat="1" ht="31.5">
      <c r="A32" s="50" t="s">
        <v>16</v>
      </c>
      <c r="B32" s="33">
        <f>SUM(B15:B31)</f>
        <v>17197</v>
      </c>
      <c r="C32" s="33">
        <f aca="true" t="shared" si="7" ref="C32:R32">SUM(C15:C31)</f>
        <v>81831.19999999998</v>
      </c>
      <c r="D32" s="33">
        <f t="shared" si="7"/>
        <v>81842.59999999999</v>
      </c>
      <c r="E32" s="33">
        <f t="shared" si="7"/>
        <v>14939.699999999999</v>
      </c>
      <c r="F32" s="33">
        <f t="shared" si="7"/>
        <v>66902.9</v>
      </c>
      <c r="G32" s="33">
        <f t="shared" si="7"/>
        <v>44212.3</v>
      </c>
      <c r="H32" s="51">
        <f t="shared" si="7"/>
        <v>38085</v>
      </c>
      <c r="I32" s="51">
        <f t="shared" si="7"/>
        <v>6127.300000000002</v>
      </c>
      <c r="J32" s="33">
        <f t="shared" si="7"/>
        <v>8074.4</v>
      </c>
      <c r="K32" s="33">
        <f t="shared" si="7"/>
        <v>14616.2</v>
      </c>
      <c r="L32" s="33">
        <f t="shared" si="7"/>
        <v>1639.8999999999999</v>
      </c>
      <c r="M32" s="33">
        <f t="shared" si="7"/>
        <v>46.3</v>
      </c>
      <c r="N32" s="33">
        <f t="shared" si="7"/>
        <v>-57.6</v>
      </c>
      <c r="O32" s="33">
        <f t="shared" si="7"/>
        <v>83471.1</v>
      </c>
      <c r="P32" s="33">
        <f t="shared" si="7"/>
        <v>84490.20000000001</v>
      </c>
      <c r="Q32" s="33">
        <f t="shared" si="7"/>
        <v>-1019.0999999999999</v>
      </c>
      <c r="R32" s="33">
        <f t="shared" si="7"/>
        <v>0</v>
      </c>
      <c r="S32" s="45">
        <f t="shared" si="6"/>
        <v>54.02865899559094</v>
      </c>
    </row>
    <row r="35" spans="1:17" ht="15.75">
      <c r="A35" s="1"/>
      <c r="B35" s="52"/>
      <c r="C35" s="53"/>
      <c r="D35" s="1"/>
      <c r="E35" s="1"/>
      <c r="F35" s="1"/>
      <c r="G35" s="1"/>
      <c r="H35" s="1"/>
      <c r="I35" s="1"/>
      <c r="J35" s="1"/>
      <c r="L35" s="32"/>
      <c r="M35" s="32"/>
      <c r="N35" s="32"/>
      <c r="O35" s="32"/>
      <c r="P35" s="32"/>
      <c r="Q35" s="32"/>
    </row>
    <row r="36" spans="1:10" ht="15.75">
      <c r="A36" s="1"/>
      <c r="B36" s="52"/>
      <c r="C36" s="53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s="2" customFormat="1" ht="15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="2" customFormat="1" ht="15.75">
      <c r="B40" s="30"/>
    </row>
  </sheetData>
  <sheetProtection/>
  <mergeCells count="26">
    <mergeCell ref="B35:C35"/>
    <mergeCell ref="B36:C36"/>
    <mergeCell ref="Q1:S1"/>
    <mergeCell ref="Q2:S2"/>
    <mergeCell ref="Q3:S3"/>
    <mergeCell ref="A7:S7"/>
    <mergeCell ref="A10:A13"/>
    <mergeCell ref="B10:B13"/>
    <mergeCell ref="C10:C13"/>
    <mergeCell ref="D10:D13"/>
    <mergeCell ref="P10:P13"/>
    <mergeCell ref="N10:N13"/>
    <mergeCell ref="R10:R13"/>
    <mergeCell ref="S10:S13"/>
    <mergeCell ref="O10:O13"/>
    <mergeCell ref="J12:J13"/>
    <mergeCell ref="Q10:Q13"/>
    <mergeCell ref="M10:M13"/>
    <mergeCell ref="F11:F13"/>
    <mergeCell ref="G11:K11"/>
    <mergeCell ref="G12:G13"/>
    <mergeCell ref="H12:I12"/>
    <mergeCell ref="L10:L13"/>
    <mergeCell ref="K12:K13"/>
    <mergeCell ref="E10:K10"/>
    <mergeCell ref="E11:E13"/>
  </mergeCells>
  <printOptions horizontalCentered="1"/>
  <pageMargins left="0" right="0" top="0.8661417322834646" bottom="0.11811023622047245" header="0.5118110236220472" footer="0.27559055118110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User</cp:lastModifiedBy>
  <cp:lastPrinted>2021-02-03T11:35:57Z</cp:lastPrinted>
  <dcterms:created xsi:type="dcterms:W3CDTF">2016-07-14T06:41:37Z</dcterms:created>
  <dcterms:modified xsi:type="dcterms:W3CDTF">2021-05-24T07:52:36Z</dcterms:modified>
  <cp:category/>
  <cp:version/>
  <cp:contentType/>
  <cp:contentStatus/>
</cp:coreProperties>
</file>